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2401052\Box\0010_【社内】コーポレートコミュニケーション部\10_社内一般\30_IR室\408_IRサイト\7.2026年9月リニューアル\8.IRページ素材\財務データ\"/>
    </mc:Choice>
  </mc:AlternateContent>
  <xr:revisionPtr revIDLastSave="0" documentId="13_ncr:1_{A36D8D0C-E45D-41EC-86AE-5D713B0B90E4}" xr6:coauthVersionLast="47" xr6:coauthVersionMax="47" xr10:uidLastSave="{00000000-0000-0000-0000-000000000000}"/>
  <bookViews>
    <workbookView xWindow="-110" yWindow="-110" windowWidth="19420" windowHeight="11500" xr2:uid="{00000000-000D-0000-FFFF-FFFF00000000}"/>
  </bookViews>
  <sheets>
    <sheet name="Data" sheetId="3" r:id="rId1"/>
  </sheets>
  <definedNames>
    <definedName name="_xlnm.Print_Area" localSheetId="0">Data!$A$1:$L$54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5" i="3" l="1"/>
  <c r="C45" i="3"/>
  <c r="D45" i="3"/>
  <c r="E45" i="3"/>
  <c r="F45" i="3"/>
  <c r="G45" i="3"/>
  <c r="H45" i="3"/>
  <c r="I45" i="3"/>
  <c r="J45" i="3"/>
  <c r="K45" i="3"/>
  <c r="B44" i="3"/>
  <c r="C44" i="3"/>
  <c r="D44" i="3"/>
  <c r="E44" i="3"/>
  <c r="F44" i="3"/>
  <c r="G44" i="3"/>
  <c r="H44" i="3"/>
  <c r="I44" i="3"/>
  <c r="J44" i="3"/>
  <c r="K44" i="3"/>
</calcChain>
</file>

<file path=xl/sharedStrings.xml><?xml version="1.0" encoding="utf-8"?>
<sst xmlns="http://schemas.openxmlformats.org/spreadsheetml/2006/main" count="99" uniqueCount="89">
  <si>
    <t>FY2/16</t>
    <phoneticPr fontId="1"/>
  </si>
  <si>
    <t>FY2/17</t>
  </si>
  <si>
    <t>FY2/18</t>
  </si>
  <si>
    <t>FY2/19</t>
  </si>
  <si>
    <t>FY2/20</t>
  </si>
  <si>
    <t>FY2/21</t>
  </si>
  <si>
    <t>FY2/22</t>
  </si>
  <si>
    <t>FY2/24</t>
  </si>
  <si>
    <t>FY2/25</t>
    <phoneticPr fontId="1"/>
  </si>
  <si>
    <t>FY2/26</t>
    <phoneticPr fontId="1"/>
  </si>
  <si>
    <t>純資産</t>
    <rPh sb="0" eb="3">
      <t>ジュンシサン</t>
    </rPh>
    <phoneticPr fontId="1"/>
  </si>
  <si>
    <t>東宝株式会社　11年間の財務サマリー</t>
    <rPh sb="0" eb="6">
      <t>トウホウカブシキガイシャ</t>
    </rPh>
    <phoneticPr fontId="1"/>
  </si>
  <si>
    <t>（単位：百万円）</t>
    <rPh sb="1" eb="3">
      <t>タンイ</t>
    </rPh>
    <rPh sb="4" eb="7">
      <t>ヒャクマンエン</t>
    </rPh>
    <phoneticPr fontId="1"/>
  </si>
  <si>
    <t>営業利益</t>
  </si>
  <si>
    <t>　営業利益率（%）</t>
    <phoneticPr fontId="1"/>
  </si>
  <si>
    <t>経常利益</t>
    <rPh sb="0" eb="4">
      <t>ケイジョウリエキ</t>
    </rPh>
    <phoneticPr fontId="1"/>
  </si>
  <si>
    <t>セグメント別営業収入</t>
    <rPh sb="5" eb="6">
      <t>ベツ</t>
    </rPh>
    <rPh sb="6" eb="8">
      <t>エイギョウ</t>
    </rPh>
    <rPh sb="8" eb="10">
      <t>シュウニュウ</t>
    </rPh>
    <phoneticPr fontId="1"/>
  </si>
  <si>
    <t>　映画興行</t>
    <rPh sb="1" eb="3">
      <t>エイガ</t>
    </rPh>
    <rPh sb="3" eb="5">
      <t>コウギョウ</t>
    </rPh>
    <phoneticPr fontId="1"/>
  </si>
  <si>
    <t>演劇事業</t>
    <rPh sb="0" eb="4">
      <t>エンゲキジギョウ</t>
    </rPh>
    <phoneticPr fontId="1"/>
  </si>
  <si>
    <t>不動産事業</t>
    <rPh sb="0" eb="5">
      <t>フドウサンジギョウ</t>
    </rPh>
    <phoneticPr fontId="1"/>
  </si>
  <si>
    <t>　不動産賃貸</t>
    <rPh sb="1" eb="6">
      <t>フドウサンチンタイ</t>
    </rPh>
    <phoneticPr fontId="1"/>
  </si>
  <si>
    <t>　道路</t>
    <rPh sb="1" eb="3">
      <t>ドウロ</t>
    </rPh>
    <phoneticPr fontId="1"/>
  </si>
  <si>
    <t>　不動産保守</t>
    <rPh sb="1" eb="6">
      <t>フドウサンホシュ</t>
    </rPh>
    <phoneticPr fontId="1"/>
  </si>
  <si>
    <t>セグメント別営業利益</t>
    <rPh sb="5" eb="6">
      <t>ベツ</t>
    </rPh>
    <rPh sb="6" eb="8">
      <t>エイギョウ</t>
    </rPh>
    <phoneticPr fontId="1"/>
  </si>
  <si>
    <t>調整額</t>
    <rPh sb="0" eb="3">
      <t>チョウセイガク</t>
    </rPh>
    <phoneticPr fontId="1"/>
  </si>
  <si>
    <t>総資産</t>
    <rPh sb="0" eb="3">
      <t>ソウシサン</t>
    </rPh>
    <phoneticPr fontId="1"/>
  </si>
  <si>
    <t>　自己資本比率（%）</t>
    <phoneticPr fontId="1"/>
  </si>
  <si>
    <t>現金及び現金同等物の期末残高</t>
  </si>
  <si>
    <t>海外売上比率（％）</t>
    <rPh sb="0" eb="6">
      <t>カイガイウリアゲヒリツ</t>
    </rPh>
    <phoneticPr fontId="1"/>
  </si>
  <si>
    <t>自己資本当期純利益率（ROE）（%）</t>
  </si>
  <si>
    <t>総資産経常利益率（ROA）（%）</t>
  </si>
  <si>
    <t>営業活動によるキャッシュ・フロー</t>
  </si>
  <si>
    <t>投資活用によるキャッシュ・フロー</t>
  </si>
  <si>
    <t>財務活動によるキャッシュ・フロー</t>
  </si>
  <si>
    <t>親会社株主に帰属する当期純利益</t>
    <phoneticPr fontId="1"/>
  </si>
  <si>
    <t xml:space="preserve"> その他</t>
    <rPh sb="3" eb="4">
      <t>タ</t>
    </rPh>
    <phoneticPr fontId="1"/>
  </si>
  <si>
    <t>その他</t>
    <rPh sb="2" eb="3">
      <t>タ</t>
    </rPh>
    <phoneticPr fontId="1"/>
  </si>
  <si>
    <t>△18,465</t>
    <phoneticPr fontId="1"/>
  </si>
  <si>
    <t>△39,298</t>
    <phoneticPr fontId="1"/>
  </si>
  <si>
    <t>△6,358</t>
    <phoneticPr fontId="1"/>
  </si>
  <si>
    <t>△62,706</t>
    <phoneticPr fontId="1"/>
  </si>
  <si>
    <t>△11,630</t>
    <phoneticPr fontId="1"/>
  </si>
  <si>
    <t>△4,673</t>
    <phoneticPr fontId="1"/>
  </si>
  <si>
    <t>△9,175</t>
    <phoneticPr fontId="1"/>
  </si>
  <si>
    <t>△19,125</t>
    <phoneticPr fontId="1"/>
  </si>
  <si>
    <t>△90</t>
    <phoneticPr fontId="1"/>
  </si>
  <si>
    <t>△36,030</t>
    <phoneticPr fontId="1"/>
  </si>
  <si>
    <t>△12,482</t>
    <phoneticPr fontId="1"/>
  </si>
  <si>
    <t>△1,100</t>
    <phoneticPr fontId="1"/>
  </si>
  <si>
    <t>△1,066</t>
    <phoneticPr fontId="1"/>
  </si>
  <si>
    <t>△320</t>
    <phoneticPr fontId="1"/>
  </si>
  <si>
    <t>△3,579</t>
    <phoneticPr fontId="1"/>
  </si>
  <si>
    <t>△27,226</t>
    <phoneticPr fontId="1"/>
  </si>
  <si>
    <t>△17,220</t>
    <phoneticPr fontId="1"/>
  </si>
  <si>
    <t>△3,964</t>
    <phoneticPr fontId="1"/>
  </si>
  <si>
    <t>△7,353</t>
    <phoneticPr fontId="1"/>
  </si>
  <si>
    <t>△8,407</t>
    <phoneticPr fontId="1"/>
  </si>
  <si>
    <t>△3,728</t>
    <phoneticPr fontId="1"/>
  </si>
  <si>
    <t>△11,349</t>
    <phoneticPr fontId="1"/>
  </si>
  <si>
    <t>△10,319</t>
    <phoneticPr fontId="1"/>
  </si>
  <si>
    <t>△3,758</t>
    <phoneticPr fontId="1"/>
  </si>
  <si>
    <t>△57,068</t>
    <phoneticPr fontId="1"/>
  </si>
  <si>
    <t>△11,938</t>
    <phoneticPr fontId="1"/>
  </si>
  <si>
    <t>△3,785</t>
    <phoneticPr fontId="1"/>
  </si>
  <si>
    <t>△17,219</t>
    <phoneticPr fontId="1"/>
  </si>
  <si>
    <t>△14,216</t>
    <phoneticPr fontId="1"/>
  </si>
  <si>
    <t>△3,667</t>
    <phoneticPr fontId="1"/>
  </si>
  <si>
    <t>△22,717</t>
    <phoneticPr fontId="1"/>
  </si>
  <si>
    <t>△9,418</t>
    <phoneticPr fontId="1"/>
  </si>
  <si>
    <t>△9,270</t>
    <phoneticPr fontId="1"/>
  </si>
  <si>
    <t>△24,904</t>
    <phoneticPr fontId="1"/>
  </si>
  <si>
    <t>△31,326</t>
    <phoneticPr fontId="1"/>
  </si>
  <si>
    <t>営業収入　</t>
    <rPh sb="0" eb="4">
      <t>エイギョウシュウニュウ</t>
    </rPh>
    <phoneticPr fontId="1"/>
  </si>
  <si>
    <t>　※１　2023年2月期より「収益認識に関する会計基準」を適用</t>
    <phoneticPr fontId="1"/>
  </si>
  <si>
    <t>　※3　2026年2月28日を基準日として、普通株式1株につき5株の割合で株式分割を実施。これに伴い、過去の事業年度は、当該株式分割が行われたと仮定して、数値を算定しております</t>
    <phoneticPr fontId="1"/>
  </si>
  <si>
    <r>
      <t>映画事業</t>
    </r>
    <r>
      <rPr>
        <b/>
        <vertAlign val="superscript"/>
        <sz val="9"/>
        <color rgb="FFFFFFFF"/>
        <rFont val="BIZ UDPゴシック"/>
        <family val="3"/>
        <charset val="128"/>
      </rPr>
      <t>※2</t>
    </r>
    <rPh sb="0" eb="2">
      <t>エイガ</t>
    </rPh>
    <rPh sb="2" eb="4">
      <t>ジギョウ</t>
    </rPh>
    <phoneticPr fontId="1"/>
  </si>
  <si>
    <r>
      <t>　映画営業</t>
    </r>
    <r>
      <rPr>
        <b/>
        <vertAlign val="superscript"/>
        <sz val="9"/>
        <color rgb="FFFFFFFF"/>
        <rFont val="BIZ UDPゴシック"/>
        <family val="3"/>
        <charset val="128"/>
      </rPr>
      <t>※2</t>
    </r>
    <rPh sb="1" eb="3">
      <t>エイガ</t>
    </rPh>
    <rPh sb="3" eb="5">
      <t>エイギョウ</t>
    </rPh>
    <phoneticPr fontId="1"/>
  </si>
  <si>
    <r>
      <t>　映像関連</t>
    </r>
    <r>
      <rPr>
        <b/>
        <vertAlign val="superscript"/>
        <sz val="9"/>
        <color rgb="FFFFFFFF"/>
        <rFont val="BIZ UDPゴシック"/>
        <family val="3"/>
        <charset val="128"/>
      </rPr>
      <t>※2</t>
    </r>
    <rPh sb="1" eb="5">
      <t>エイゾウカンレン</t>
    </rPh>
    <phoneticPr fontId="1"/>
  </si>
  <si>
    <r>
      <t>IP・アニメ事業</t>
    </r>
    <r>
      <rPr>
        <b/>
        <vertAlign val="superscript"/>
        <sz val="9"/>
        <color rgb="FFFFFFFF"/>
        <rFont val="BIZ UDPゴシック"/>
        <family val="3"/>
        <charset val="128"/>
      </rPr>
      <t>※2</t>
    </r>
    <rPh sb="6" eb="8">
      <t>ジギョウ</t>
    </rPh>
    <phoneticPr fontId="1"/>
  </si>
  <si>
    <r>
      <t>1株当たり当期純利益（EPS）（円）</t>
    </r>
    <r>
      <rPr>
        <b/>
        <vertAlign val="superscript"/>
        <sz val="9"/>
        <color theme="0"/>
        <rFont val="BIZ UDPゴシック"/>
        <family val="3"/>
        <charset val="128"/>
      </rPr>
      <t>※3</t>
    </r>
    <phoneticPr fontId="1"/>
  </si>
  <si>
    <r>
      <t>1株当たり純資産（BPS）（円）</t>
    </r>
    <r>
      <rPr>
        <b/>
        <vertAlign val="superscript"/>
        <sz val="9"/>
        <color theme="0"/>
        <rFont val="BIZ UDPゴシック"/>
        <family val="3"/>
        <charset val="128"/>
      </rPr>
      <t>※3</t>
    </r>
    <phoneticPr fontId="1"/>
  </si>
  <si>
    <r>
      <t>1株当たり年間配当金（円）</t>
    </r>
    <r>
      <rPr>
        <b/>
        <vertAlign val="superscript"/>
        <sz val="9"/>
        <color theme="0"/>
        <rFont val="BIZ UDPゴシック"/>
        <family val="3"/>
        <charset val="128"/>
      </rPr>
      <t>※3</t>
    </r>
    <phoneticPr fontId="1"/>
  </si>
  <si>
    <t>△3,984</t>
    <phoneticPr fontId="1"/>
  </si>
  <si>
    <t>△7,300</t>
    <phoneticPr fontId="1"/>
  </si>
  <si>
    <t>　営業原価</t>
    <rPh sb="1" eb="3">
      <t>エイギョウ</t>
    </rPh>
    <rPh sb="3" eb="5">
      <t>ゲンカ</t>
    </rPh>
    <phoneticPr fontId="1"/>
  </si>
  <si>
    <t>　売上総利益</t>
    <phoneticPr fontId="1"/>
  </si>
  <si>
    <t>　販売費及び一般管理費</t>
    <phoneticPr fontId="1"/>
  </si>
  <si>
    <t>　※2　「映像関連事業」は2025年2月期までは「映像事業」。2026年2月期より「IP・アニメ事業」を新設したことに伴い、映画営業と映像事業の一部を「IP・アニメ事業」に移管しております。なお、2025年2月期のセグメント情報については、変更後の報告セグメントの区分に基づき作成したものを記載しております</t>
    <phoneticPr fontId="1"/>
  </si>
  <si>
    <r>
      <t>FY2/23</t>
    </r>
    <r>
      <rPr>
        <b/>
        <vertAlign val="superscript"/>
        <sz val="9"/>
        <color theme="1"/>
        <rFont val="BIZ UDPゴシック"/>
        <family val="3"/>
        <charset val="128"/>
      </rPr>
      <t>※１</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</si>
</sst>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Times New Roman"/>
      <charset val="204"/>
    </font>
    <font>
      <sz val="6"/>
      <name val="ＭＳ Ｐゴシック"/>
      <family val="3"/>
      <charset val="128"/>
    </font>
    <font>
      <sz val="10"/>
      <color rgb="FF000000"/>
      <name val="BIZ UDPゴシック"/>
      <family val="3"/>
      <charset val="128"/>
    </font>
    <font>
      <b/>
      <sz val="9"/>
      <color rgb="FFFFFFFF"/>
      <name val="BIZ UDPゴシック"/>
      <family val="3"/>
      <charset val="128"/>
    </font>
    <font>
      <b/>
      <sz val="9"/>
      <color theme="0"/>
      <name val="BIZ UDPゴシック"/>
      <family val="3"/>
      <charset val="128"/>
    </font>
    <font>
      <sz val="8"/>
      <color rgb="FF000000"/>
      <name val="BIZ UDPゴシック"/>
      <family val="3"/>
      <charset val="128"/>
    </font>
    <font>
      <sz val="9"/>
      <color rgb="FF000000"/>
      <name val="BIZ UDPゴシック"/>
      <family val="3"/>
      <charset val="128"/>
    </font>
    <font>
      <sz val="10"/>
      <color rgb="FF000000"/>
      <name val="Times New Roman"/>
      <family val="1"/>
    </font>
    <font>
      <b/>
      <vertAlign val="superscript"/>
      <sz val="9"/>
      <color rgb="FFFFFFFF"/>
      <name val="BIZ UDPゴシック"/>
      <family val="3"/>
      <charset val="128"/>
    </font>
    <font>
      <b/>
      <vertAlign val="superscript"/>
      <sz val="9"/>
      <color theme="0"/>
      <name val="BIZ UDPゴシック"/>
      <family val="3"/>
      <charset val="128"/>
    </font>
    <font>
      <b/>
      <sz val="9"/>
      <color theme="1"/>
      <name val="BIZ UDPゴシック"/>
      <family val="3"/>
      <charset val="128"/>
    </font>
    <font>
      <b/>
      <vertAlign val="superscript"/>
      <sz val="9"/>
      <color theme="1"/>
      <name val="BIZ UDPゴシック"/>
      <family val="3"/>
      <charset val="128"/>
    </font>
    <font>
      <sz val="9"/>
      <color theme="1"/>
      <name val="BIZ UDPゴシック"/>
      <family val="3"/>
      <charset val="128"/>
    </font>
    <font>
      <sz val="8"/>
      <color theme="1"/>
      <name val="BIZ UDPゴシック"/>
      <family val="3"/>
      <charset val="128"/>
    </font>
    <font>
      <b/>
      <vertAlign val="superscript"/>
      <sz val="16"/>
      <color theme="1"/>
      <name val="BIZ UDPゴシック"/>
      <family val="3"/>
      <charset val="128"/>
    </font>
    <font>
      <sz val="16"/>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F7F7F7"/>
        <bgColor indexed="64"/>
      </patternFill>
    </fill>
    <fill>
      <patternFill patternType="solid">
        <fgColor rgb="FF0070C0"/>
        <bgColor indexed="64"/>
      </patternFill>
    </fill>
    <fill>
      <patternFill patternType="solid">
        <fgColor theme="0" tint="-4.9989318521683403E-2"/>
        <bgColor indexed="64"/>
      </patternFill>
    </fill>
  </fills>
  <borders count="17">
    <border>
      <left/>
      <right/>
      <top/>
      <bottom/>
      <diagonal/>
    </border>
    <border>
      <left/>
      <right/>
      <top style="thin">
        <color rgb="FFC0C2C0"/>
      </top>
      <bottom/>
      <diagonal/>
    </border>
    <border>
      <left/>
      <right/>
      <top style="thin">
        <color rgb="FFC0C2C0"/>
      </top>
      <bottom style="thin">
        <color rgb="FFC0C2C0"/>
      </bottom>
      <diagonal/>
    </border>
    <border>
      <left style="thin">
        <color rgb="FFC0C2C0"/>
      </left>
      <right/>
      <top style="thin">
        <color rgb="FFC0C2C0"/>
      </top>
      <bottom style="thin">
        <color rgb="FFC0C2C0"/>
      </bottom>
      <diagonal/>
    </border>
    <border>
      <left/>
      <right style="thin">
        <color rgb="FFC0C2C0"/>
      </right>
      <top style="thin">
        <color rgb="FFC0C2C0"/>
      </top>
      <bottom style="thin">
        <color rgb="FFC0C2C0"/>
      </bottom>
      <diagonal/>
    </border>
    <border>
      <left/>
      <right style="thin">
        <color rgb="FFC0C2C0"/>
      </right>
      <top style="thin">
        <color rgb="FFC0C2C0"/>
      </top>
      <bottom/>
      <diagonal/>
    </border>
    <border>
      <left/>
      <right style="thin">
        <color rgb="FFC0C2C0"/>
      </right>
      <top/>
      <bottom/>
      <diagonal/>
    </border>
    <border>
      <left style="thin">
        <color rgb="FFC0C2C0"/>
      </left>
      <right/>
      <top style="thin">
        <color rgb="FFC0C2C0"/>
      </top>
      <bottom/>
      <diagonal/>
    </border>
    <border>
      <left style="thin">
        <color rgb="FFC0C2C0"/>
      </left>
      <right/>
      <top/>
      <bottom/>
      <diagonal/>
    </border>
    <border>
      <left style="thin">
        <color rgb="FFC0C2C0"/>
      </left>
      <right/>
      <top style="thin">
        <color theme="0"/>
      </top>
      <bottom/>
      <diagonal/>
    </border>
    <border>
      <left style="double">
        <color rgb="FFC0C2C0"/>
      </left>
      <right/>
      <top style="thin">
        <color rgb="FFC0C2C0"/>
      </top>
      <bottom style="thin">
        <color rgb="FFC0C2C0"/>
      </bottom>
      <diagonal/>
    </border>
    <border>
      <left style="double">
        <color rgb="FFC0C2C0"/>
      </left>
      <right/>
      <top/>
      <bottom/>
      <diagonal/>
    </border>
    <border>
      <left style="double">
        <color rgb="FFC0C2C0"/>
      </left>
      <right/>
      <top style="thin">
        <color rgb="FFC0C2C0"/>
      </top>
      <bottom/>
      <diagonal/>
    </border>
    <border>
      <left style="double">
        <color rgb="FFC0C2C0"/>
      </left>
      <right/>
      <top/>
      <bottom style="thin">
        <color rgb="FFC0C2C0"/>
      </bottom>
      <diagonal/>
    </border>
    <border>
      <left style="thin">
        <color theme="0"/>
      </left>
      <right/>
      <top style="thin">
        <color rgb="FFC0C2C0"/>
      </top>
      <bottom/>
      <diagonal/>
    </border>
    <border>
      <left style="thin">
        <color theme="0"/>
      </left>
      <right/>
      <top/>
      <bottom/>
      <diagonal/>
    </border>
    <border>
      <left style="thin">
        <color theme="0"/>
      </left>
      <right/>
      <top/>
      <bottom style="thin">
        <color rgb="FFC0C2C0"/>
      </bottom>
      <diagonal/>
    </border>
  </borders>
  <cellStyleXfs count="3">
    <xf numFmtId="0" fontId="0"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77">
    <xf numFmtId="0" fontId="0" fillId="0" borderId="0" xfId="0" applyAlignment="1">
      <alignment horizontal="left" vertical="top"/>
    </xf>
    <xf numFmtId="0" fontId="2" fillId="2" borderId="0" xfId="0" applyFont="1" applyFill="1" applyAlignment="1">
      <alignment horizontal="left" vertical="top"/>
    </xf>
    <xf numFmtId="0" fontId="6" fillId="2" borderId="0" xfId="0" applyFont="1" applyFill="1" applyAlignment="1">
      <alignment horizontal="left" vertical="top"/>
    </xf>
    <xf numFmtId="0" fontId="6" fillId="0" borderId="0" xfId="0" applyFont="1" applyAlignment="1">
      <alignment horizontal="left" wrapText="1"/>
    </xf>
    <xf numFmtId="0" fontId="3" fillId="4" borderId="7" xfId="0" applyFont="1" applyFill="1" applyBorder="1" applyAlignment="1">
      <alignment horizontal="left" vertical="center" wrapText="1" indent="1"/>
    </xf>
    <xf numFmtId="0" fontId="4" fillId="4" borderId="8"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3" fillId="4" borderId="8" xfId="0" applyFont="1" applyFill="1" applyBorder="1" applyAlignment="1">
      <alignment horizontal="left" vertical="center" wrapText="1" indent="2"/>
    </xf>
    <xf numFmtId="0" fontId="4" fillId="4" borderId="8" xfId="0" applyFont="1" applyFill="1" applyBorder="1" applyAlignment="1">
      <alignment horizontal="left" vertical="center" wrapText="1" indent="2"/>
    </xf>
    <xf numFmtId="0" fontId="5" fillId="2" borderId="1" xfId="0" applyFont="1" applyFill="1" applyBorder="1" applyAlignment="1">
      <alignment horizontal="left" vertical="top"/>
    </xf>
    <xf numFmtId="0" fontId="5" fillId="2" borderId="0" xfId="0" applyFont="1" applyFill="1" applyBorder="1" applyAlignment="1">
      <alignment horizontal="left" vertical="top"/>
    </xf>
    <xf numFmtId="0" fontId="4" fillId="4" borderId="9" xfId="0" applyFont="1" applyFill="1" applyBorder="1" applyAlignment="1">
      <alignment horizontal="left" vertical="center" wrapText="1" indent="1"/>
    </xf>
    <xf numFmtId="3" fontId="6" fillId="2" borderId="0" xfId="0" applyNumberFormat="1" applyFont="1" applyFill="1" applyAlignment="1">
      <alignment horizontal="left" vertical="top"/>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4" xfId="0" applyFont="1" applyFill="1" applyBorder="1" applyAlignment="1">
      <alignment horizontal="center" vertical="center" wrapText="1"/>
    </xf>
    <xf numFmtId="3" fontId="12" fillId="0" borderId="14" xfId="0" applyNumberFormat="1" applyFont="1" applyFill="1" applyBorder="1" applyAlignment="1">
      <alignment horizontal="right" vertical="center"/>
    </xf>
    <xf numFmtId="3" fontId="12" fillId="0" borderId="0" xfId="0" applyNumberFormat="1" applyFont="1" applyFill="1" applyAlignment="1">
      <alignment horizontal="right" vertical="center"/>
    </xf>
    <xf numFmtId="3" fontId="12" fillId="0" borderId="11" xfId="0" applyNumberFormat="1" applyFont="1" applyFill="1" applyBorder="1" applyAlignment="1">
      <alignment horizontal="right" vertical="center"/>
    </xf>
    <xf numFmtId="3" fontId="12" fillId="0" borderId="6" xfId="0" applyNumberFormat="1" applyFont="1" applyFill="1" applyBorder="1" applyAlignment="1">
      <alignment horizontal="right" vertical="center"/>
    </xf>
    <xf numFmtId="3" fontId="12" fillId="0" borderId="15" xfId="0" applyNumberFormat="1" applyFont="1" applyFill="1" applyBorder="1" applyAlignment="1">
      <alignment horizontal="right" vertical="center"/>
    </xf>
    <xf numFmtId="0" fontId="12" fillId="0" borderId="15" xfId="2" applyNumberFormat="1" applyFont="1" applyFill="1" applyBorder="1" applyAlignment="1">
      <alignment horizontal="right" vertical="center"/>
    </xf>
    <xf numFmtId="0" fontId="12" fillId="0" borderId="0" xfId="2" applyNumberFormat="1" applyFont="1" applyFill="1" applyAlignment="1">
      <alignment horizontal="right" vertical="center"/>
    </xf>
    <xf numFmtId="0" fontId="12" fillId="0" borderId="11" xfId="2" applyNumberFormat="1" applyFont="1" applyFill="1" applyBorder="1" applyAlignment="1">
      <alignment horizontal="right" vertical="center"/>
    </xf>
    <xf numFmtId="0" fontId="12" fillId="0" borderId="6" xfId="2" applyNumberFormat="1" applyFont="1" applyFill="1" applyBorder="1" applyAlignment="1">
      <alignment horizontal="right" vertical="center"/>
    </xf>
    <xf numFmtId="0" fontId="12" fillId="5" borderId="14" xfId="0" applyFont="1" applyFill="1" applyBorder="1" applyAlignment="1">
      <alignment horizontal="right" vertical="center"/>
    </xf>
    <xf numFmtId="0" fontId="12" fillId="5" borderId="1" xfId="0" applyFont="1" applyFill="1" applyBorder="1" applyAlignment="1">
      <alignment horizontal="right" vertical="center"/>
    </xf>
    <xf numFmtId="3" fontId="12" fillId="5" borderId="1" xfId="0" applyNumberFormat="1" applyFont="1" applyFill="1" applyBorder="1" applyAlignment="1">
      <alignment horizontal="right" vertical="center"/>
    </xf>
    <xf numFmtId="3" fontId="12" fillId="5" borderId="12" xfId="0" applyNumberFormat="1" applyFont="1" applyFill="1" applyBorder="1" applyAlignment="1">
      <alignment horizontal="right" vertical="center"/>
    </xf>
    <xf numFmtId="3" fontId="12" fillId="5" borderId="5" xfId="0" applyNumberFormat="1" applyFont="1" applyFill="1" applyBorder="1" applyAlignment="1">
      <alignment horizontal="right" vertical="center"/>
    </xf>
    <xf numFmtId="3" fontId="12" fillId="5" borderId="15" xfId="0" applyNumberFormat="1" applyFont="1" applyFill="1" applyBorder="1" applyAlignment="1">
      <alignment horizontal="right" vertical="center"/>
    </xf>
    <xf numFmtId="3" fontId="12" fillId="5" borderId="0" xfId="0" applyNumberFormat="1" applyFont="1" applyFill="1" applyAlignment="1">
      <alignment horizontal="right" vertical="center"/>
    </xf>
    <xf numFmtId="3" fontId="12" fillId="5" borderId="14" xfId="0" applyNumberFormat="1" applyFont="1" applyFill="1" applyBorder="1" applyAlignment="1">
      <alignment horizontal="right" vertical="center"/>
    </xf>
    <xf numFmtId="0" fontId="12" fillId="5" borderId="0" xfId="0" applyFont="1" applyFill="1" applyAlignment="1">
      <alignment horizontal="left" vertical="top"/>
    </xf>
    <xf numFmtId="3" fontId="12" fillId="0" borderId="0" xfId="0" applyNumberFormat="1" applyFont="1" applyFill="1" applyBorder="1" applyAlignment="1">
      <alignment horizontal="right" vertical="center"/>
    </xf>
    <xf numFmtId="3" fontId="12" fillId="0" borderId="15" xfId="0" applyNumberFormat="1" applyFont="1" applyFill="1" applyBorder="1" applyAlignment="1">
      <alignment horizontal="right" vertical="center" shrinkToFit="1"/>
    </xf>
    <xf numFmtId="3" fontId="12" fillId="0" borderId="0" xfId="0" applyNumberFormat="1" applyFont="1" applyFill="1" applyBorder="1" applyAlignment="1">
      <alignment horizontal="right" vertical="center" wrapText="1"/>
    </xf>
    <xf numFmtId="3" fontId="12" fillId="0" borderId="11" xfId="0" applyNumberFormat="1" applyFont="1" applyFill="1" applyBorder="1" applyAlignment="1">
      <alignment horizontal="right" vertical="center" wrapText="1"/>
    </xf>
    <xf numFmtId="3" fontId="12" fillId="0" borderId="6" xfId="0" applyNumberFormat="1" applyFont="1" applyFill="1" applyBorder="1" applyAlignment="1">
      <alignment horizontal="right" vertical="center" wrapText="1"/>
    </xf>
    <xf numFmtId="0" fontId="12" fillId="0" borderId="0" xfId="0" applyFont="1" applyFill="1" applyAlignment="1">
      <alignment horizontal="right" vertical="center" wrapText="1"/>
    </xf>
    <xf numFmtId="3" fontId="12" fillId="0" borderId="0" xfId="0" applyNumberFormat="1" applyFont="1" applyFill="1" applyAlignment="1">
      <alignment horizontal="right" vertical="center" wrapText="1"/>
    </xf>
    <xf numFmtId="0" fontId="12" fillId="0" borderId="11" xfId="0" applyFont="1" applyFill="1" applyBorder="1" applyAlignment="1">
      <alignment horizontal="right" vertical="center" wrapText="1"/>
    </xf>
    <xf numFmtId="0" fontId="12" fillId="0" borderId="6" xfId="0" applyFont="1" applyFill="1" applyBorder="1" applyAlignment="1">
      <alignment horizontal="right" vertical="center" wrapText="1"/>
    </xf>
    <xf numFmtId="0" fontId="12" fillId="0" borderId="15" xfId="0" applyFont="1" applyFill="1" applyBorder="1" applyAlignment="1">
      <alignment horizontal="right" vertical="center" wrapText="1"/>
    </xf>
    <xf numFmtId="3" fontId="12" fillId="0" borderId="1" xfId="0" applyNumberFormat="1" applyFont="1" applyFill="1" applyBorder="1" applyAlignment="1">
      <alignment horizontal="right" vertical="center"/>
    </xf>
    <xf numFmtId="3" fontId="12" fillId="0" borderId="12" xfId="0" applyNumberFormat="1" applyFont="1" applyFill="1" applyBorder="1" applyAlignment="1">
      <alignment horizontal="right" vertical="center"/>
    </xf>
    <xf numFmtId="3" fontId="12" fillId="0" borderId="5" xfId="0" applyNumberFormat="1" applyFont="1" applyFill="1" applyBorder="1" applyAlignment="1">
      <alignment horizontal="right" vertical="center"/>
    </xf>
    <xf numFmtId="0" fontId="12" fillId="0" borderId="15" xfId="0" applyFont="1" applyFill="1" applyBorder="1" applyAlignment="1">
      <alignment horizontal="right" vertical="center"/>
    </xf>
    <xf numFmtId="176" fontId="12" fillId="0" borderId="0" xfId="0" applyNumberFormat="1" applyFont="1" applyFill="1" applyAlignment="1">
      <alignment horizontal="right" vertical="center"/>
    </xf>
    <xf numFmtId="0" fontId="12" fillId="0" borderId="0" xfId="0" applyFont="1" applyFill="1" applyAlignment="1">
      <alignment horizontal="right" vertical="center"/>
    </xf>
    <xf numFmtId="0" fontId="12" fillId="0" borderId="11" xfId="0" applyFont="1" applyFill="1" applyBorder="1" applyAlignment="1">
      <alignment horizontal="right" vertical="center"/>
    </xf>
    <xf numFmtId="0" fontId="12" fillId="0" borderId="6" xfId="0" applyFont="1" applyFill="1" applyBorder="1" applyAlignment="1">
      <alignment horizontal="right" vertical="center"/>
    </xf>
    <xf numFmtId="38" fontId="12" fillId="0" borderId="11" xfId="1" applyFont="1" applyFill="1" applyBorder="1" applyAlignment="1">
      <alignment horizontal="right" vertical="center"/>
    </xf>
    <xf numFmtId="2" fontId="12" fillId="0" borderId="14" xfId="0" applyNumberFormat="1" applyFont="1" applyFill="1" applyBorder="1" applyAlignment="1">
      <alignment horizontal="right" vertical="center"/>
    </xf>
    <xf numFmtId="2" fontId="12" fillId="0" borderId="1" xfId="0" applyNumberFormat="1" applyFont="1" applyFill="1" applyBorder="1" applyAlignment="1">
      <alignment horizontal="right" vertical="center"/>
    </xf>
    <xf numFmtId="0" fontId="12" fillId="0" borderId="1" xfId="0" applyFont="1" applyFill="1" applyBorder="1" applyAlignment="1">
      <alignment horizontal="right" vertical="center"/>
    </xf>
    <xf numFmtId="0" fontId="12" fillId="0" borderId="12" xfId="0" applyFont="1" applyFill="1" applyBorder="1" applyAlignment="1">
      <alignment horizontal="right" vertical="center"/>
    </xf>
    <xf numFmtId="2" fontId="12" fillId="0" borderId="5" xfId="0" applyNumberFormat="1" applyFont="1" applyFill="1" applyBorder="1" applyAlignment="1">
      <alignment horizontal="right" vertical="center"/>
    </xf>
    <xf numFmtId="4" fontId="12" fillId="0" borderId="15" xfId="0" applyNumberFormat="1" applyFont="1" applyFill="1" applyBorder="1" applyAlignment="1">
      <alignment horizontal="right" vertical="center"/>
    </xf>
    <xf numFmtId="4" fontId="12" fillId="0" borderId="0" xfId="0" applyNumberFormat="1" applyFont="1" applyFill="1" applyAlignment="1">
      <alignment horizontal="right" vertical="center"/>
    </xf>
    <xf numFmtId="4" fontId="12" fillId="0" borderId="11" xfId="0" applyNumberFormat="1" applyFont="1" applyFill="1" applyBorder="1" applyAlignment="1">
      <alignment horizontal="right" vertical="center"/>
    </xf>
    <xf numFmtId="4" fontId="12" fillId="0" borderId="6" xfId="0" applyNumberFormat="1" applyFont="1" applyFill="1" applyBorder="1" applyAlignment="1">
      <alignment horizontal="right" vertical="center"/>
    </xf>
    <xf numFmtId="2" fontId="12" fillId="0" borderId="15" xfId="0" applyNumberFormat="1" applyFont="1" applyFill="1" applyBorder="1" applyAlignment="1">
      <alignment horizontal="right" vertical="center"/>
    </xf>
    <xf numFmtId="2" fontId="12" fillId="0" borderId="0" xfId="0" applyNumberFormat="1" applyFont="1" applyFill="1" applyAlignment="1">
      <alignment horizontal="right" vertical="center"/>
    </xf>
    <xf numFmtId="2" fontId="12" fillId="0" borderId="11" xfId="0" applyNumberFormat="1" applyFont="1" applyFill="1" applyBorder="1" applyAlignment="1">
      <alignment horizontal="right" vertical="center"/>
    </xf>
    <xf numFmtId="176" fontId="12" fillId="0" borderId="6" xfId="0" applyNumberFormat="1" applyFont="1" applyFill="1" applyBorder="1" applyAlignment="1">
      <alignment horizontal="right" vertical="center"/>
    </xf>
    <xf numFmtId="176" fontId="12" fillId="5" borderId="15" xfId="0" applyNumberFormat="1" applyFont="1" applyFill="1" applyBorder="1" applyAlignment="1">
      <alignment horizontal="right" vertical="center"/>
    </xf>
    <xf numFmtId="0" fontId="12" fillId="5" borderId="0" xfId="0" applyFont="1" applyFill="1" applyAlignment="1">
      <alignment horizontal="right" vertical="center"/>
    </xf>
    <xf numFmtId="176" fontId="12" fillId="0" borderId="15" xfId="0" applyNumberFormat="1" applyFont="1" applyFill="1" applyBorder="1" applyAlignment="1">
      <alignment horizontal="right" vertical="center"/>
    </xf>
    <xf numFmtId="0" fontId="12" fillId="0" borderId="16" xfId="0" applyFont="1" applyFill="1" applyBorder="1" applyAlignment="1">
      <alignment horizontal="right" vertical="center"/>
    </xf>
    <xf numFmtId="0" fontId="12" fillId="0" borderId="13" xfId="0" applyFont="1" applyFill="1" applyBorder="1" applyAlignment="1">
      <alignment horizontal="right" vertical="center"/>
    </xf>
    <xf numFmtId="0" fontId="13" fillId="2" borderId="0" xfId="0" applyFont="1" applyFill="1" applyBorder="1" applyAlignment="1">
      <alignment horizontal="left" vertical="top"/>
    </xf>
    <xf numFmtId="20" fontId="13" fillId="2" borderId="0" xfId="0" applyNumberFormat="1" applyFont="1" applyFill="1" applyBorder="1" applyAlignment="1">
      <alignment horizontal="left" vertical="top"/>
    </xf>
    <xf numFmtId="0" fontId="12" fillId="2" borderId="0" xfId="0" applyFont="1" applyFill="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C0C2C0"/>
      <color rgb="FFF7F7F7"/>
      <color rgb="FFEEEFEE"/>
      <color rgb="FF4599B1"/>
      <color rgb="FF5264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4"/>
  <sheetViews>
    <sheetView tabSelected="1" zoomScale="70" zoomScaleNormal="70" workbookViewId="0">
      <selection activeCell="A3" sqref="A3"/>
    </sheetView>
  </sheetViews>
  <sheetFormatPr defaultColWidth="9.296875" defaultRowHeight="12.75" customHeight="1" x14ac:dyDescent="0.3"/>
  <cols>
    <col min="1" max="1" width="46.796875" style="1" customWidth="1"/>
    <col min="2" max="12" width="15.69921875" style="1" customWidth="1"/>
    <col min="13" max="13" width="9.296875" style="1"/>
    <col min="14" max="15" width="10.796875" style="1" bestFit="1" customWidth="1"/>
    <col min="16" max="16" width="10.59765625" style="1" bestFit="1" customWidth="1"/>
    <col min="17" max="16384" width="9.296875" style="1"/>
  </cols>
  <sheetData>
    <row r="1" spans="1:16" ht="18.5" x14ac:dyDescent="0.3">
      <c r="A1" s="75" t="s">
        <v>11</v>
      </c>
      <c r="B1" s="76"/>
      <c r="C1" s="76"/>
      <c r="D1" s="76"/>
      <c r="E1" s="76"/>
      <c r="F1" s="76"/>
      <c r="G1" s="76"/>
      <c r="H1" s="76"/>
      <c r="I1" s="76"/>
      <c r="J1" s="76"/>
      <c r="K1" s="76"/>
      <c r="L1" s="76"/>
    </row>
    <row r="2" spans="1:16" s="2" customFormat="1" ht="16.5" customHeight="1" x14ac:dyDescent="0.3">
      <c r="L2" s="74" t="s">
        <v>12</v>
      </c>
    </row>
    <row r="3" spans="1:16" s="2" customFormat="1" ht="15" customHeight="1" x14ac:dyDescent="0.15">
      <c r="A3" s="3"/>
      <c r="B3" s="13" t="s">
        <v>0</v>
      </c>
      <c r="C3" s="14" t="s">
        <v>1</v>
      </c>
      <c r="D3" s="14" t="s">
        <v>2</v>
      </c>
      <c r="E3" s="14" t="s">
        <v>3</v>
      </c>
      <c r="F3" s="14" t="s">
        <v>4</v>
      </c>
      <c r="G3" s="14" t="s">
        <v>5</v>
      </c>
      <c r="H3" s="14" t="s">
        <v>6</v>
      </c>
      <c r="I3" s="14" t="s">
        <v>88</v>
      </c>
      <c r="J3" s="14" t="s">
        <v>7</v>
      </c>
      <c r="K3" s="15" t="s">
        <v>8</v>
      </c>
      <c r="L3" s="16" t="s">
        <v>9</v>
      </c>
    </row>
    <row r="4" spans="1:16" s="2" customFormat="1" ht="15" customHeight="1" x14ac:dyDescent="0.3">
      <c r="A4" s="4" t="s">
        <v>72</v>
      </c>
      <c r="B4" s="17">
        <v>229432</v>
      </c>
      <c r="C4" s="18">
        <v>233548</v>
      </c>
      <c r="D4" s="18">
        <v>242668</v>
      </c>
      <c r="E4" s="18">
        <v>246274</v>
      </c>
      <c r="F4" s="18">
        <v>262766</v>
      </c>
      <c r="G4" s="18">
        <v>191948</v>
      </c>
      <c r="H4" s="18">
        <v>228367</v>
      </c>
      <c r="I4" s="18">
        <v>244295</v>
      </c>
      <c r="J4" s="18">
        <v>283347</v>
      </c>
      <c r="K4" s="19">
        <v>313171</v>
      </c>
      <c r="L4" s="20">
        <v>360663</v>
      </c>
    </row>
    <row r="5" spans="1:16" s="2" customFormat="1" ht="15" customHeight="1" x14ac:dyDescent="0.3">
      <c r="A5" s="5" t="s">
        <v>84</v>
      </c>
      <c r="B5" s="21">
        <v>133462</v>
      </c>
      <c r="C5" s="18">
        <v>127774</v>
      </c>
      <c r="D5" s="18">
        <v>135828</v>
      </c>
      <c r="E5" s="18">
        <v>141786</v>
      </c>
      <c r="F5" s="18">
        <v>149335</v>
      </c>
      <c r="G5" s="18">
        <v>123485</v>
      </c>
      <c r="H5" s="18">
        <v>133527</v>
      </c>
      <c r="I5" s="18">
        <v>135669</v>
      </c>
      <c r="J5" s="18">
        <v>152779</v>
      </c>
      <c r="K5" s="19">
        <v>168611</v>
      </c>
      <c r="L5" s="20">
        <v>201069</v>
      </c>
    </row>
    <row r="6" spans="1:16" s="2" customFormat="1" ht="15" customHeight="1" x14ac:dyDescent="0.3">
      <c r="A6" s="5" t="s">
        <v>85</v>
      </c>
      <c r="B6" s="21">
        <v>95970</v>
      </c>
      <c r="C6" s="18">
        <v>105774</v>
      </c>
      <c r="D6" s="18">
        <v>106840</v>
      </c>
      <c r="E6" s="18">
        <v>104487</v>
      </c>
      <c r="F6" s="18">
        <v>113430</v>
      </c>
      <c r="G6" s="18">
        <v>68462</v>
      </c>
      <c r="H6" s="18">
        <v>94840</v>
      </c>
      <c r="I6" s="18">
        <v>108625</v>
      </c>
      <c r="J6" s="18">
        <v>130567</v>
      </c>
      <c r="K6" s="19">
        <v>144559</v>
      </c>
      <c r="L6" s="20">
        <v>159593</v>
      </c>
    </row>
    <row r="7" spans="1:16" s="2" customFormat="1" ht="15" customHeight="1" x14ac:dyDescent="0.3">
      <c r="A7" s="5" t="s">
        <v>86</v>
      </c>
      <c r="B7" s="21">
        <v>55259</v>
      </c>
      <c r="C7" s="18">
        <v>55550</v>
      </c>
      <c r="D7" s="18">
        <v>59253</v>
      </c>
      <c r="E7" s="18">
        <v>59505</v>
      </c>
      <c r="F7" s="18">
        <v>60573</v>
      </c>
      <c r="G7" s="18">
        <v>46014</v>
      </c>
      <c r="H7" s="18">
        <v>54891</v>
      </c>
      <c r="I7" s="18">
        <v>63745</v>
      </c>
      <c r="J7" s="18">
        <v>71316</v>
      </c>
      <c r="K7" s="19">
        <v>79875</v>
      </c>
      <c r="L7" s="20">
        <v>91704</v>
      </c>
    </row>
    <row r="8" spans="1:16" s="2" customFormat="1" ht="15" customHeight="1" x14ac:dyDescent="0.3">
      <c r="A8" s="5" t="s">
        <v>13</v>
      </c>
      <c r="B8" s="21">
        <v>40710</v>
      </c>
      <c r="C8" s="18">
        <v>50223</v>
      </c>
      <c r="D8" s="18">
        <v>47586</v>
      </c>
      <c r="E8" s="18">
        <v>44982</v>
      </c>
      <c r="F8" s="18">
        <v>52857</v>
      </c>
      <c r="G8" s="18">
        <v>22447</v>
      </c>
      <c r="H8" s="18">
        <v>39948</v>
      </c>
      <c r="I8" s="18">
        <v>44880</v>
      </c>
      <c r="J8" s="18">
        <v>59251</v>
      </c>
      <c r="K8" s="19">
        <v>64684</v>
      </c>
      <c r="L8" s="20">
        <v>67889</v>
      </c>
    </row>
    <row r="9" spans="1:16" s="2" customFormat="1" ht="15" customHeight="1" x14ac:dyDescent="0.3">
      <c r="A9" s="5" t="s">
        <v>14</v>
      </c>
      <c r="B9" s="22">
        <v>17.7</v>
      </c>
      <c r="C9" s="23">
        <v>21.5</v>
      </c>
      <c r="D9" s="23">
        <v>19.600000000000001</v>
      </c>
      <c r="E9" s="23">
        <v>18.3</v>
      </c>
      <c r="F9" s="23">
        <v>20.100000000000001</v>
      </c>
      <c r="G9" s="23">
        <v>11.7</v>
      </c>
      <c r="H9" s="23">
        <v>17.5</v>
      </c>
      <c r="I9" s="23">
        <v>18.399999999999999</v>
      </c>
      <c r="J9" s="23">
        <v>20.9</v>
      </c>
      <c r="K9" s="24">
        <v>20.7</v>
      </c>
      <c r="L9" s="25">
        <v>18.8</v>
      </c>
    </row>
    <row r="10" spans="1:16" s="2" customFormat="1" ht="15" customHeight="1" x14ac:dyDescent="0.3">
      <c r="A10" s="5" t="s">
        <v>15</v>
      </c>
      <c r="B10" s="21">
        <v>42471</v>
      </c>
      <c r="C10" s="18">
        <v>51562</v>
      </c>
      <c r="D10" s="18">
        <v>48645</v>
      </c>
      <c r="E10" s="18">
        <v>46568</v>
      </c>
      <c r="F10" s="18">
        <v>55068</v>
      </c>
      <c r="G10" s="18">
        <v>24195</v>
      </c>
      <c r="H10" s="18">
        <v>42790</v>
      </c>
      <c r="I10" s="18">
        <v>47815</v>
      </c>
      <c r="J10" s="18">
        <v>63024</v>
      </c>
      <c r="K10" s="19">
        <v>64455</v>
      </c>
      <c r="L10" s="20">
        <v>70140</v>
      </c>
    </row>
    <row r="11" spans="1:16" s="2" customFormat="1" ht="15" customHeight="1" x14ac:dyDescent="0.3">
      <c r="A11" s="5" t="s">
        <v>34</v>
      </c>
      <c r="B11" s="21">
        <v>25847</v>
      </c>
      <c r="C11" s="18">
        <v>33252</v>
      </c>
      <c r="D11" s="18">
        <v>33553</v>
      </c>
      <c r="E11" s="18">
        <v>30197</v>
      </c>
      <c r="F11" s="18">
        <v>36609</v>
      </c>
      <c r="G11" s="18">
        <v>14688</v>
      </c>
      <c r="H11" s="18">
        <v>29568</v>
      </c>
      <c r="I11" s="18">
        <v>33430</v>
      </c>
      <c r="J11" s="18">
        <v>45283</v>
      </c>
      <c r="K11" s="19">
        <v>43357</v>
      </c>
      <c r="L11" s="20">
        <v>51768</v>
      </c>
    </row>
    <row r="12" spans="1:16" s="2" customFormat="1" ht="15" customHeight="1" x14ac:dyDescent="0.3">
      <c r="A12" s="6" t="s">
        <v>16</v>
      </c>
      <c r="B12" s="26"/>
      <c r="C12" s="27"/>
      <c r="D12" s="27"/>
      <c r="E12" s="28"/>
      <c r="F12" s="28"/>
      <c r="G12" s="28"/>
      <c r="H12" s="28"/>
      <c r="I12" s="28"/>
      <c r="J12" s="28"/>
      <c r="K12" s="29"/>
      <c r="L12" s="30"/>
    </row>
    <row r="13" spans="1:16" s="2" customFormat="1" ht="15" customHeight="1" x14ac:dyDescent="0.3">
      <c r="A13" s="7" t="s">
        <v>75</v>
      </c>
      <c r="B13" s="21">
        <v>151360</v>
      </c>
      <c r="C13" s="18">
        <v>154573</v>
      </c>
      <c r="D13" s="18">
        <v>159302</v>
      </c>
      <c r="E13" s="18">
        <v>159229</v>
      </c>
      <c r="F13" s="18">
        <v>172961</v>
      </c>
      <c r="G13" s="18">
        <v>116197</v>
      </c>
      <c r="H13" s="18">
        <v>144781</v>
      </c>
      <c r="I13" s="18">
        <v>158015</v>
      </c>
      <c r="J13" s="18">
        <v>192794</v>
      </c>
      <c r="K13" s="19">
        <v>139862</v>
      </c>
      <c r="L13" s="20">
        <v>182617</v>
      </c>
      <c r="O13" s="12"/>
      <c r="P13" s="12"/>
    </row>
    <row r="14" spans="1:16" s="2" customFormat="1" ht="15" customHeight="1" x14ac:dyDescent="0.3">
      <c r="A14" s="7" t="s">
        <v>76</v>
      </c>
      <c r="B14" s="21">
        <v>49217</v>
      </c>
      <c r="C14" s="18">
        <v>46188</v>
      </c>
      <c r="D14" s="18">
        <v>45618</v>
      </c>
      <c r="E14" s="18">
        <v>44565</v>
      </c>
      <c r="F14" s="18">
        <v>48807</v>
      </c>
      <c r="G14" s="18">
        <v>39840</v>
      </c>
      <c r="H14" s="18">
        <v>40439</v>
      </c>
      <c r="I14" s="18">
        <v>40903</v>
      </c>
      <c r="J14" s="18">
        <v>46505</v>
      </c>
      <c r="K14" s="19">
        <v>47862</v>
      </c>
      <c r="L14" s="20">
        <v>64368</v>
      </c>
      <c r="O14" s="12"/>
      <c r="P14" s="12"/>
    </row>
    <row r="15" spans="1:16" s="2" customFormat="1" ht="15" customHeight="1" x14ac:dyDescent="0.3">
      <c r="A15" s="7" t="s">
        <v>17</v>
      </c>
      <c r="B15" s="21">
        <v>73518</v>
      </c>
      <c r="C15" s="18">
        <v>79025</v>
      </c>
      <c r="D15" s="18">
        <v>75640</v>
      </c>
      <c r="E15" s="18">
        <v>83993</v>
      </c>
      <c r="F15" s="18">
        <v>91258</v>
      </c>
      <c r="G15" s="18">
        <v>46242</v>
      </c>
      <c r="H15" s="18">
        <v>57673</v>
      </c>
      <c r="I15" s="18">
        <v>71054</v>
      </c>
      <c r="J15" s="18">
        <v>78440</v>
      </c>
      <c r="K15" s="19">
        <v>75633</v>
      </c>
      <c r="L15" s="20">
        <v>97585</v>
      </c>
      <c r="O15" s="12"/>
      <c r="P15" s="12"/>
    </row>
    <row r="16" spans="1:16" s="2" customFormat="1" ht="15" customHeight="1" x14ac:dyDescent="0.3">
      <c r="A16" s="7" t="s">
        <v>77</v>
      </c>
      <c r="B16" s="21">
        <v>28623</v>
      </c>
      <c r="C16" s="18">
        <v>29359</v>
      </c>
      <c r="D16" s="18">
        <v>38043</v>
      </c>
      <c r="E16" s="18">
        <v>30670</v>
      </c>
      <c r="F16" s="18">
        <v>32895</v>
      </c>
      <c r="G16" s="18">
        <v>30114</v>
      </c>
      <c r="H16" s="18">
        <v>46667</v>
      </c>
      <c r="I16" s="18">
        <v>46058</v>
      </c>
      <c r="J16" s="18">
        <v>67849</v>
      </c>
      <c r="K16" s="19">
        <v>16366</v>
      </c>
      <c r="L16" s="20">
        <v>20663</v>
      </c>
      <c r="O16" s="12"/>
      <c r="P16" s="12"/>
    </row>
    <row r="17" spans="1:16" s="2" customFormat="1" ht="15" customHeight="1" x14ac:dyDescent="0.3">
      <c r="A17" s="7" t="s">
        <v>78</v>
      </c>
      <c r="B17" s="31"/>
      <c r="C17" s="32"/>
      <c r="D17" s="32"/>
      <c r="E17" s="32"/>
      <c r="F17" s="32"/>
      <c r="G17" s="32"/>
      <c r="H17" s="32"/>
      <c r="I17" s="32"/>
      <c r="J17" s="32"/>
      <c r="K17" s="19">
        <v>69391</v>
      </c>
      <c r="L17" s="20">
        <v>75265</v>
      </c>
      <c r="O17" s="12"/>
      <c r="P17" s="12"/>
    </row>
    <row r="18" spans="1:16" s="2" customFormat="1" ht="15" customHeight="1" x14ac:dyDescent="0.3">
      <c r="A18" s="7" t="s">
        <v>18</v>
      </c>
      <c r="B18" s="21">
        <v>14978</v>
      </c>
      <c r="C18" s="18">
        <v>15586</v>
      </c>
      <c r="D18" s="18">
        <v>15973</v>
      </c>
      <c r="E18" s="18">
        <v>17005</v>
      </c>
      <c r="F18" s="18">
        <v>17547</v>
      </c>
      <c r="G18" s="18">
        <v>7948</v>
      </c>
      <c r="H18" s="18">
        <v>15157</v>
      </c>
      <c r="I18" s="18">
        <v>18202</v>
      </c>
      <c r="J18" s="18">
        <v>20153</v>
      </c>
      <c r="K18" s="19">
        <v>22890</v>
      </c>
      <c r="L18" s="20">
        <v>22310</v>
      </c>
      <c r="O18" s="12"/>
      <c r="P18" s="12"/>
    </row>
    <row r="19" spans="1:16" s="2" customFormat="1" ht="15" customHeight="1" x14ac:dyDescent="0.3">
      <c r="A19" s="7" t="s">
        <v>19</v>
      </c>
      <c r="B19" s="21">
        <v>62120</v>
      </c>
      <c r="C19" s="18">
        <v>61442</v>
      </c>
      <c r="D19" s="18">
        <v>63258</v>
      </c>
      <c r="E19" s="18">
        <v>65506</v>
      </c>
      <c r="F19" s="18">
        <v>67713</v>
      </c>
      <c r="G19" s="18">
        <v>65124</v>
      </c>
      <c r="H19" s="18">
        <v>65832</v>
      </c>
      <c r="I19" s="18">
        <v>66913</v>
      </c>
      <c r="J19" s="18">
        <v>69142</v>
      </c>
      <c r="K19" s="19">
        <v>79653</v>
      </c>
      <c r="L19" s="20">
        <v>79179</v>
      </c>
      <c r="O19" s="12"/>
      <c r="P19" s="12"/>
    </row>
    <row r="20" spans="1:16" s="2" customFormat="1" ht="15" customHeight="1" x14ac:dyDescent="0.3">
      <c r="A20" s="7" t="s">
        <v>20</v>
      </c>
      <c r="B20" s="21">
        <v>32215</v>
      </c>
      <c r="C20" s="18">
        <v>31371</v>
      </c>
      <c r="D20" s="18">
        <v>29541</v>
      </c>
      <c r="E20" s="18">
        <v>29283</v>
      </c>
      <c r="F20" s="18">
        <v>29665</v>
      </c>
      <c r="G20" s="18">
        <v>27913</v>
      </c>
      <c r="H20" s="18">
        <v>27155</v>
      </c>
      <c r="I20" s="18">
        <v>28022</v>
      </c>
      <c r="J20" s="18">
        <v>29387</v>
      </c>
      <c r="K20" s="19">
        <v>37949</v>
      </c>
      <c r="L20" s="20">
        <v>37779</v>
      </c>
      <c r="O20" s="12"/>
      <c r="P20" s="12"/>
    </row>
    <row r="21" spans="1:16" s="2" customFormat="1" ht="15" customHeight="1" x14ac:dyDescent="0.3">
      <c r="A21" s="7" t="s">
        <v>21</v>
      </c>
      <c r="B21" s="21">
        <v>20278</v>
      </c>
      <c r="C21" s="18">
        <v>20254</v>
      </c>
      <c r="D21" s="18">
        <v>23338</v>
      </c>
      <c r="E21" s="18">
        <v>25164</v>
      </c>
      <c r="F21" s="18">
        <v>27211</v>
      </c>
      <c r="G21" s="18">
        <v>27460</v>
      </c>
      <c r="H21" s="18">
        <v>28977</v>
      </c>
      <c r="I21" s="18">
        <v>28907</v>
      </c>
      <c r="J21" s="18">
        <v>29245</v>
      </c>
      <c r="K21" s="19">
        <v>30274</v>
      </c>
      <c r="L21" s="20">
        <v>29611</v>
      </c>
      <c r="O21" s="12"/>
      <c r="P21" s="12"/>
    </row>
    <row r="22" spans="1:16" s="2" customFormat="1" ht="15" customHeight="1" x14ac:dyDescent="0.3">
      <c r="A22" s="7" t="s">
        <v>22</v>
      </c>
      <c r="B22" s="21">
        <v>9626</v>
      </c>
      <c r="C22" s="18">
        <v>9816</v>
      </c>
      <c r="D22" s="18">
        <v>10377</v>
      </c>
      <c r="E22" s="18">
        <v>11058</v>
      </c>
      <c r="F22" s="18">
        <v>10836</v>
      </c>
      <c r="G22" s="18">
        <v>9750</v>
      </c>
      <c r="H22" s="18">
        <v>9699</v>
      </c>
      <c r="I22" s="18">
        <v>9983</v>
      </c>
      <c r="J22" s="18">
        <v>10509</v>
      </c>
      <c r="K22" s="19">
        <v>11430</v>
      </c>
      <c r="L22" s="20">
        <v>11788</v>
      </c>
      <c r="O22" s="12"/>
      <c r="P22" s="12"/>
    </row>
    <row r="23" spans="1:16" s="2" customFormat="1" ht="15" customHeight="1" x14ac:dyDescent="0.3">
      <c r="A23" s="7" t="s">
        <v>35</v>
      </c>
      <c r="B23" s="21">
        <v>973</v>
      </c>
      <c r="C23" s="18">
        <v>1946</v>
      </c>
      <c r="D23" s="18">
        <v>4134</v>
      </c>
      <c r="E23" s="18">
        <v>4532</v>
      </c>
      <c r="F23" s="18">
        <v>4543</v>
      </c>
      <c r="G23" s="18">
        <v>2678</v>
      </c>
      <c r="H23" s="18">
        <v>2596</v>
      </c>
      <c r="I23" s="18">
        <v>1163</v>
      </c>
      <c r="J23" s="18">
        <v>1256</v>
      </c>
      <c r="K23" s="19">
        <v>1372</v>
      </c>
      <c r="L23" s="20">
        <v>1291</v>
      </c>
      <c r="O23" s="12"/>
      <c r="P23" s="12"/>
    </row>
    <row r="24" spans="1:16" s="2" customFormat="1" ht="15" customHeight="1" x14ac:dyDescent="0.3">
      <c r="A24" s="11" t="s">
        <v>23</v>
      </c>
      <c r="B24" s="33"/>
      <c r="C24" s="28"/>
      <c r="D24" s="28"/>
      <c r="E24" s="28"/>
      <c r="F24" s="28"/>
      <c r="G24" s="28"/>
      <c r="H24" s="28"/>
      <c r="I24" s="28"/>
      <c r="J24" s="28"/>
      <c r="K24" s="29"/>
      <c r="L24" s="30"/>
      <c r="P24" s="12"/>
    </row>
    <row r="25" spans="1:16" s="2" customFormat="1" ht="15" customHeight="1" x14ac:dyDescent="0.3">
      <c r="A25" s="7" t="s">
        <v>75</v>
      </c>
      <c r="B25" s="21">
        <v>26077</v>
      </c>
      <c r="C25" s="18">
        <v>33775</v>
      </c>
      <c r="D25" s="18">
        <v>30583</v>
      </c>
      <c r="E25" s="18">
        <v>27899</v>
      </c>
      <c r="F25" s="18">
        <v>33989</v>
      </c>
      <c r="G25" s="18">
        <v>10351</v>
      </c>
      <c r="H25" s="18">
        <v>24894</v>
      </c>
      <c r="I25" s="18">
        <v>29075</v>
      </c>
      <c r="J25" s="18">
        <v>44709</v>
      </c>
      <c r="K25" s="19">
        <v>28626</v>
      </c>
      <c r="L25" s="20">
        <v>37302</v>
      </c>
      <c r="O25" s="12"/>
      <c r="P25" s="12"/>
    </row>
    <row r="26" spans="1:16" s="2" customFormat="1" ht="15" customHeight="1" x14ac:dyDescent="0.3">
      <c r="A26" s="7" t="s">
        <v>76</v>
      </c>
      <c r="B26" s="21">
        <v>11633</v>
      </c>
      <c r="C26" s="18">
        <v>15279</v>
      </c>
      <c r="D26" s="18">
        <v>11671</v>
      </c>
      <c r="E26" s="18">
        <v>10049</v>
      </c>
      <c r="F26" s="18">
        <v>12402</v>
      </c>
      <c r="G26" s="18">
        <v>6478</v>
      </c>
      <c r="H26" s="18">
        <v>11507</v>
      </c>
      <c r="I26" s="18">
        <v>13532</v>
      </c>
      <c r="J26" s="18">
        <v>17908</v>
      </c>
      <c r="K26" s="19">
        <v>17397</v>
      </c>
      <c r="L26" s="20">
        <v>18731</v>
      </c>
      <c r="O26" s="12"/>
      <c r="P26" s="12"/>
    </row>
    <row r="27" spans="1:16" s="2" customFormat="1" ht="15" customHeight="1" x14ac:dyDescent="0.3">
      <c r="A27" s="7" t="s">
        <v>17</v>
      </c>
      <c r="B27" s="21">
        <v>9031</v>
      </c>
      <c r="C27" s="18">
        <v>11001</v>
      </c>
      <c r="D27" s="18">
        <v>9715</v>
      </c>
      <c r="E27" s="18">
        <v>12588</v>
      </c>
      <c r="F27" s="18">
        <v>14948</v>
      </c>
      <c r="G27" s="18" t="s">
        <v>48</v>
      </c>
      <c r="H27" s="18">
        <v>1678</v>
      </c>
      <c r="I27" s="18">
        <v>7394</v>
      </c>
      <c r="J27" s="18">
        <v>11083</v>
      </c>
      <c r="K27" s="19">
        <v>9772</v>
      </c>
      <c r="L27" s="20">
        <v>16579</v>
      </c>
      <c r="O27" s="12"/>
      <c r="P27" s="12"/>
    </row>
    <row r="28" spans="1:16" s="2" customFormat="1" ht="15" customHeight="1" x14ac:dyDescent="0.3">
      <c r="A28" s="7" t="s">
        <v>77</v>
      </c>
      <c r="B28" s="21">
        <v>5411</v>
      </c>
      <c r="C28" s="18">
        <v>7494</v>
      </c>
      <c r="D28" s="18">
        <v>9195</v>
      </c>
      <c r="E28" s="18">
        <v>5261</v>
      </c>
      <c r="F28" s="18">
        <v>6639</v>
      </c>
      <c r="G28" s="18">
        <v>4973</v>
      </c>
      <c r="H28" s="18">
        <v>11708</v>
      </c>
      <c r="I28" s="18">
        <v>8148</v>
      </c>
      <c r="J28" s="18">
        <v>15717</v>
      </c>
      <c r="K28" s="19">
        <v>1456</v>
      </c>
      <c r="L28" s="20">
        <v>1991</v>
      </c>
      <c r="O28" s="12"/>
      <c r="P28" s="12"/>
    </row>
    <row r="29" spans="1:16" s="2" customFormat="1" ht="15" customHeight="1" x14ac:dyDescent="0.3">
      <c r="A29" s="7" t="s">
        <v>78</v>
      </c>
      <c r="B29" s="31"/>
      <c r="C29" s="32"/>
      <c r="D29" s="32"/>
      <c r="E29" s="32"/>
      <c r="F29" s="32"/>
      <c r="G29" s="34"/>
      <c r="H29" s="32"/>
      <c r="I29" s="32"/>
      <c r="J29" s="32"/>
      <c r="K29" s="19">
        <v>22239</v>
      </c>
      <c r="L29" s="20">
        <v>17296</v>
      </c>
      <c r="O29" s="12"/>
      <c r="P29" s="12"/>
    </row>
    <row r="30" spans="1:16" s="2" customFormat="1" ht="15" customHeight="1" x14ac:dyDescent="0.3">
      <c r="A30" s="7" t="s">
        <v>18</v>
      </c>
      <c r="B30" s="21">
        <v>3482</v>
      </c>
      <c r="C30" s="18">
        <v>3268</v>
      </c>
      <c r="D30" s="18">
        <v>3297</v>
      </c>
      <c r="E30" s="18">
        <v>3187</v>
      </c>
      <c r="F30" s="18">
        <v>4082</v>
      </c>
      <c r="G30" s="18" t="s">
        <v>49</v>
      </c>
      <c r="H30" s="18">
        <v>2472</v>
      </c>
      <c r="I30" s="18">
        <v>2774</v>
      </c>
      <c r="J30" s="18">
        <v>3115</v>
      </c>
      <c r="K30" s="19">
        <v>4129</v>
      </c>
      <c r="L30" s="20">
        <v>3463</v>
      </c>
      <c r="O30" s="12"/>
      <c r="P30" s="12"/>
    </row>
    <row r="31" spans="1:16" s="2" customFormat="1" ht="15" customHeight="1" x14ac:dyDescent="0.3">
      <c r="A31" s="7" t="s">
        <v>19</v>
      </c>
      <c r="B31" s="21">
        <v>14789</v>
      </c>
      <c r="C31" s="18">
        <v>16830</v>
      </c>
      <c r="D31" s="18">
        <v>17368</v>
      </c>
      <c r="E31" s="18">
        <v>17535</v>
      </c>
      <c r="F31" s="18">
        <v>18670</v>
      </c>
      <c r="G31" s="18">
        <v>17062</v>
      </c>
      <c r="H31" s="18">
        <v>16657</v>
      </c>
      <c r="I31" s="18">
        <v>17572</v>
      </c>
      <c r="J31" s="18">
        <v>17610</v>
      </c>
      <c r="K31" s="19">
        <v>16826</v>
      </c>
      <c r="L31" s="20">
        <v>19030</v>
      </c>
      <c r="O31" s="12"/>
      <c r="P31" s="12"/>
    </row>
    <row r="32" spans="1:16" s="2" customFormat="1" ht="15" customHeight="1" x14ac:dyDescent="0.3">
      <c r="A32" s="7" t="s">
        <v>20</v>
      </c>
      <c r="B32" s="21">
        <v>12009</v>
      </c>
      <c r="C32" s="35">
        <v>13728</v>
      </c>
      <c r="D32" s="35">
        <v>13230</v>
      </c>
      <c r="E32" s="35">
        <v>13497</v>
      </c>
      <c r="F32" s="35">
        <v>13611</v>
      </c>
      <c r="G32" s="35">
        <v>12329</v>
      </c>
      <c r="H32" s="35">
        <v>11733</v>
      </c>
      <c r="I32" s="35">
        <v>11554</v>
      </c>
      <c r="J32" s="35">
        <v>11588</v>
      </c>
      <c r="K32" s="19">
        <v>10740</v>
      </c>
      <c r="L32" s="20">
        <v>12881</v>
      </c>
      <c r="O32" s="12"/>
      <c r="P32" s="12"/>
    </row>
    <row r="33" spans="1:16" s="2" customFormat="1" ht="15" customHeight="1" x14ac:dyDescent="0.3">
      <c r="A33" s="7" t="s">
        <v>21</v>
      </c>
      <c r="B33" s="36">
        <v>1864</v>
      </c>
      <c r="C33" s="35">
        <v>2169</v>
      </c>
      <c r="D33" s="35">
        <v>3151</v>
      </c>
      <c r="E33" s="37">
        <v>3047</v>
      </c>
      <c r="F33" s="37">
        <v>4090</v>
      </c>
      <c r="G33" s="37">
        <v>4048</v>
      </c>
      <c r="H33" s="37">
        <v>4207</v>
      </c>
      <c r="I33" s="37">
        <v>5092</v>
      </c>
      <c r="J33" s="37">
        <v>4900</v>
      </c>
      <c r="K33" s="38">
        <v>4805</v>
      </c>
      <c r="L33" s="39">
        <v>4863</v>
      </c>
      <c r="O33" s="12"/>
      <c r="P33" s="12"/>
    </row>
    <row r="34" spans="1:16" s="2" customFormat="1" ht="15" customHeight="1" x14ac:dyDescent="0.3">
      <c r="A34" s="7" t="s">
        <v>22</v>
      </c>
      <c r="B34" s="36">
        <v>915</v>
      </c>
      <c r="C34" s="40">
        <v>932</v>
      </c>
      <c r="D34" s="40">
        <v>986</v>
      </c>
      <c r="E34" s="40">
        <v>990</v>
      </c>
      <c r="F34" s="40">
        <v>969</v>
      </c>
      <c r="G34" s="40">
        <v>684</v>
      </c>
      <c r="H34" s="40">
        <v>715</v>
      </c>
      <c r="I34" s="40">
        <v>926</v>
      </c>
      <c r="J34" s="41">
        <v>1122</v>
      </c>
      <c r="K34" s="38">
        <v>1280</v>
      </c>
      <c r="L34" s="39">
        <v>1284</v>
      </c>
      <c r="O34" s="12"/>
      <c r="P34" s="12"/>
    </row>
    <row r="35" spans="1:16" s="2" customFormat="1" ht="15" customHeight="1" x14ac:dyDescent="0.3">
      <c r="A35" s="7" t="s">
        <v>36</v>
      </c>
      <c r="B35" s="36">
        <v>30</v>
      </c>
      <c r="C35" s="40">
        <v>135</v>
      </c>
      <c r="D35" s="40">
        <v>95</v>
      </c>
      <c r="E35" s="40">
        <v>87</v>
      </c>
      <c r="F35" s="40">
        <v>78</v>
      </c>
      <c r="G35" s="40" t="s">
        <v>50</v>
      </c>
      <c r="H35" s="40" t="s">
        <v>45</v>
      </c>
      <c r="I35" s="40">
        <v>130</v>
      </c>
      <c r="J35" s="40">
        <v>174</v>
      </c>
      <c r="K35" s="42">
        <v>162</v>
      </c>
      <c r="L35" s="43">
        <v>66</v>
      </c>
      <c r="O35" s="12"/>
      <c r="P35" s="12"/>
    </row>
    <row r="36" spans="1:16" s="2" customFormat="1" ht="15" customHeight="1" x14ac:dyDescent="0.3">
      <c r="A36" s="8" t="s">
        <v>24</v>
      </c>
      <c r="B36" s="44" t="s">
        <v>66</v>
      </c>
      <c r="C36" s="40" t="s">
        <v>63</v>
      </c>
      <c r="D36" s="40" t="s">
        <v>60</v>
      </c>
      <c r="E36" s="40" t="s">
        <v>57</v>
      </c>
      <c r="F36" s="40" t="s">
        <v>54</v>
      </c>
      <c r="G36" s="40" t="s">
        <v>51</v>
      </c>
      <c r="H36" s="40" t="s">
        <v>82</v>
      </c>
      <c r="I36" s="40" t="s">
        <v>42</v>
      </c>
      <c r="J36" s="40" t="s">
        <v>39</v>
      </c>
      <c r="K36" s="42" t="s">
        <v>83</v>
      </c>
      <c r="L36" s="43" t="s">
        <v>69</v>
      </c>
      <c r="O36" s="12"/>
      <c r="P36" s="12"/>
    </row>
    <row r="37" spans="1:16" s="2" customFormat="1" ht="15" customHeight="1" x14ac:dyDescent="0.3">
      <c r="A37" s="6" t="s">
        <v>25</v>
      </c>
      <c r="B37" s="17">
        <v>392143</v>
      </c>
      <c r="C37" s="45">
        <v>417526</v>
      </c>
      <c r="D37" s="45">
        <v>445785</v>
      </c>
      <c r="E37" s="45">
        <v>459646</v>
      </c>
      <c r="F37" s="45">
        <v>490283</v>
      </c>
      <c r="G37" s="45">
        <v>473804</v>
      </c>
      <c r="H37" s="45">
        <v>502532</v>
      </c>
      <c r="I37" s="45">
        <v>534097</v>
      </c>
      <c r="J37" s="45">
        <v>615826</v>
      </c>
      <c r="K37" s="46">
        <v>653068</v>
      </c>
      <c r="L37" s="47">
        <v>702934</v>
      </c>
      <c r="O37" s="12"/>
    </row>
    <row r="38" spans="1:16" s="2" customFormat="1" ht="15" customHeight="1" x14ac:dyDescent="0.3">
      <c r="A38" s="5" t="s">
        <v>10</v>
      </c>
      <c r="B38" s="21">
        <v>294433</v>
      </c>
      <c r="C38" s="18">
        <v>320442</v>
      </c>
      <c r="D38" s="18">
        <v>349932</v>
      </c>
      <c r="E38" s="18">
        <v>365903</v>
      </c>
      <c r="F38" s="18">
        <v>388212</v>
      </c>
      <c r="G38" s="18">
        <v>389011</v>
      </c>
      <c r="H38" s="18">
        <v>409181</v>
      </c>
      <c r="I38" s="18">
        <v>423691</v>
      </c>
      <c r="J38" s="18">
        <v>484755</v>
      </c>
      <c r="K38" s="19">
        <v>494815</v>
      </c>
      <c r="L38" s="20">
        <v>532990</v>
      </c>
    </row>
    <row r="39" spans="1:16" s="2" customFormat="1" ht="15" customHeight="1" x14ac:dyDescent="0.3">
      <c r="A39" s="5" t="s">
        <v>26</v>
      </c>
      <c r="B39" s="48">
        <v>72.599999999999994</v>
      </c>
      <c r="C39" s="49">
        <v>74.400000000000006</v>
      </c>
      <c r="D39" s="50">
        <v>76.099999999999994</v>
      </c>
      <c r="E39" s="49">
        <v>77.2</v>
      </c>
      <c r="F39" s="50">
        <v>76.7</v>
      </c>
      <c r="G39" s="50">
        <v>79.3</v>
      </c>
      <c r="H39" s="50">
        <v>78.7</v>
      </c>
      <c r="I39" s="50">
        <v>76.599999999999994</v>
      </c>
      <c r="J39" s="50">
        <v>74.5</v>
      </c>
      <c r="K39" s="51">
        <v>73.3</v>
      </c>
      <c r="L39" s="52">
        <v>73.3</v>
      </c>
    </row>
    <row r="40" spans="1:16" s="2" customFormat="1" ht="15" customHeight="1" x14ac:dyDescent="0.3">
      <c r="A40" s="6" t="s">
        <v>31</v>
      </c>
      <c r="B40" s="17">
        <v>46180</v>
      </c>
      <c r="C40" s="45">
        <v>41803</v>
      </c>
      <c r="D40" s="45">
        <v>43427</v>
      </c>
      <c r="E40" s="45">
        <v>37603</v>
      </c>
      <c r="F40" s="45">
        <v>55892</v>
      </c>
      <c r="G40" s="45">
        <v>12512</v>
      </c>
      <c r="H40" s="45">
        <v>53460</v>
      </c>
      <c r="I40" s="45">
        <v>45404</v>
      </c>
      <c r="J40" s="45">
        <v>43350</v>
      </c>
      <c r="K40" s="46">
        <v>51617</v>
      </c>
      <c r="L40" s="47">
        <v>65334</v>
      </c>
    </row>
    <row r="41" spans="1:16" s="2" customFormat="1" ht="15" customHeight="1" x14ac:dyDescent="0.3">
      <c r="A41" s="5" t="s">
        <v>32</v>
      </c>
      <c r="B41" s="21" t="s">
        <v>67</v>
      </c>
      <c r="C41" s="18" t="s">
        <v>64</v>
      </c>
      <c r="D41" s="18" t="s">
        <v>61</v>
      </c>
      <c r="E41" s="50" t="s">
        <v>58</v>
      </c>
      <c r="F41" s="50" t="s">
        <v>55</v>
      </c>
      <c r="G41" s="50" t="s">
        <v>52</v>
      </c>
      <c r="H41" s="50" t="s">
        <v>46</v>
      </c>
      <c r="I41" s="50" t="s">
        <v>43</v>
      </c>
      <c r="J41" s="50" t="s">
        <v>40</v>
      </c>
      <c r="K41" s="19" t="s">
        <v>37</v>
      </c>
      <c r="L41" s="52" t="s">
        <v>70</v>
      </c>
    </row>
    <row r="42" spans="1:16" s="2" customFormat="1" ht="15" customHeight="1" x14ac:dyDescent="0.3">
      <c r="A42" s="5" t="s">
        <v>33</v>
      </c>
      <c r="B42" s="21" t="s">
        <v>68</v>
      </c>
      <c r="C42" s="18" t="s">
        <v>65</v>
      </c>
      <c r="D42" s="18" t="s">
        <v>62</v>
      </c>
      <c r="E42" s="50" t="s">
        <v>59</v>
      </c>
      <c r="F42" s="50" t="s">
        <v>56</v>
      </c>
      <c r="G42" s="50" t="s">
        <v>53</v>
      </c>
      <c r="H42" s="50" t="s">
        <v>47</v>
      </c>
      <c r="I42" s="50" t="s">
        <v>44</v>
      </c>
      <c r="J42" s="18" t="s">
        <v>41</v>
      </c>
      <c r="K42" s="53" t="s">
        <v>38</v>
      </c>
      <c r="L42" s="20" t="s">
        <v>71</v>
      </c>
    </row>
    <row r="43" spans="1:16" s="2" customFormat="1" ht="15" customHeight="1" x14ac:dyDescent="0.3">
      <c r="A43" s="5" t="s">
        <v>27</v>
      </c>
      <c r="B43" s="21">
        <v>77392</v>
      </c>
      <c r="C43" s="18">
        <v>87990</v>
      </c>
      <c r="D43" s="18">
        <v>62470</v>
      </c>
      <c r="E43" s="18">
        <v>78496</v>
      </c>
      <c r="F43" s="18">
        <v>118445</v>
      </c>
      <c r="G43" s="18">
        <v>85827</v>
      </c>
      <c r="H43" s="18">
        <v>92341</v>
      </c>
      <c r="I43" s="18">
        <v>112121</v>
      </c>
      <c r="J43" s="18">
        <v>82424</v>
      </c>
      <c r="K43" s="19">
        <v>76608</v>
      </c>
      <c r="L43" s="20">
        <v>86683</v>
      </c>
    </row>
    <row r="44" spans="1:16" s="2" customFormat="1" ht="15" customHeight="1" x14ac:dyDescent="0.3">
      <c r="A44" s="6" t="s">
        <v>79</v>
      </c>
      <c r="B44" s="54">
        <f>140.22/5</f>
        <v>28.044</v>
      </c>
      <c r="C44" s="55">
        <f>182.72/5</f>
        <v>36.543999999999997</v>
      </c>
      <c r="D44" s="56">
        <f>185.95/5</f>
        <v>37.19</v>
      </c>
      <c r="E44" s="55">
        <f>167.92/5</f>
        <v>33.583999999999996</v>
      </c>
      <c r="F44" s="55">
        <f>203.77/5</f>
        <v>40.754000000000005</v>
      </c>
      <c r="G44" s="55">
        <f>82.54/5</f>
        <v>16.508000000000003</v>
      </c>
      <c r="H44" s="55">
        <f>167.24/5</f>
        <v>33.448</v>
      </c>
      <c r="I44" s="55">
        <f>190.37/5</f>
        <v>38.073999999999998</v>
      </c>
      <c r="J44" s="55">
        <f>259.51/5</f>
        <v>51.902000000000001</v>
      </c>
      <c r="K44" s="57">
        <f>254.75/5</f>
        <v>50.95</v>
      </c>
      <c r="L44" s="58">
        <v>61.2</v>
      </c>
    </row>
    <row r="45" spans="1:16" s="2" customFormat="1" ht="15" customHeight="1" x14ac:dyDescent="0.3">
      <c r="A45" s="5" t="s">
        <v>80</v>
      </c>
      <c r="B45" s="59">
        <f>1551.59/5</f>
        <v>310.31799999999998</v>
      </c>
      <c r="C45" s="60">
        <f>1716.77/5</f>
        <v>343.35399999999998</v>
      </c>
      <c r="D45" s="60">
        <f>1885.29/5</f>
        <v>377.05799999999999</v>
      </c>
      <c r="E45" s="60">
        <f>1974.85/5</f>
        <v>394.96999999999997</v>
      </c>
      <c r="F45" s="60">
        <f>2091.98/5</f>
        <v>418.39600000000002</v>
      </c>
      <c r="G45" s="60">
        <f>2115.44/5</f>
        <v>423.08800000000002</v>
      </c>
      <c r="H45" s="60">
        <f>2241.23/5</f>
        <v>448.24599999999998</v>
      </c>
      <c r="I45" s="60">
        <f>2344.59/5</f>
        <v>468.91800000000001</v>
      </c>
      <c r="J45" s="60">
        <f>2637.3/5</f>
        <v>527.46</v>
      </c>
      <c r="K45" s="61">
        <f>2821.41/5</f>
        <v>564.28199999999993</v>
      </c>
      <c r="L45" s="62">
        <v>614.01</v>
      </c>
    </row>
    <row r="46" spans="1:16" s="2" customFormat="1" ht="15" customHeight="1" x14ac:dyDescent="0.3">
      <c r="A46" s="5" t="s">
        <v>81</v>
      </c>
      <c r="B46" s="63">
        <v>6</v>
      </c>
      <c r="C46" s="64">
        <v>9</v>
      </c>
      <c r="D46" s="64">
        <v>9</v>
      </c>
      <c r="E46" s="64">
        <v>9</v>
      </c>
      <c r="F46" s="64">
        <v>11</v>
      </c>
      <c r="G46" s="64">
        <v>7</v>
      </c>
      <c r="H46" s="64">
        <v>9</v>
      </c>
      <c r="I46" s="64">
        <v>12</v>
      </c>
      <c r="J46" s="64">
        <v>17</v>
      </c>
      <c r="K46" s="65">
        <v>17</v>
      </c>
      <c r="L46" s="66">
        <v>22</v>
      </c>
    </row>
    <row r="47" spans="1:16" s="2" customFormat="1" ht="15" customHeight="1" x14ac:dyDescent="0.3">
      <c r="A47" s="5" t="s">
        <v>28</v>
      </c>
      <c r="B47" s="67"/>
      <c r="C47" s="68"/>
      <c r="D47" s="68"/>
      <c r="E47" s="68"/>
      <c r="F47" s="68"/>
      <c r="G47" s="68"/>
      <c r="H47" s="68"/>
      <c r="I47" s="68"/>
      <c r="J47" s="68"/>
      <c r="K47" s="51">
        <v>9.9</v>
      </c>
      <c r="L47" s="52">
        <v>10.1</v>
      </c>
    </row>
    <row r="48" spans="1:16" s="2" customFormat="1" ht="15" customHeight="1" x14ac:dyDescent="0.3">
      <c r="A48" s="5" t="s">
        <v>29</v>
      </c>
      <c r="B48" s="69">
        <v>9.3000000000000007</v>
      </c>
      <c r="C48" s="50">
        <v>11.2</v>
      </c>
      <c r="D48" s="50">
        <v>10.3</v>
      </c>
      <c r="E48" s="50">
        <v>8.6999999999999993</v>
      </c>
      <c r="F48" s="49">
        <v>10</v>
      </c>
      <c r="G48" s="50">
        <v>3.9</v>
      </c>
      <c r="H48" s="50">
        <v>7.7</v>
      </c>
      <c r="I48" s="50">
        <v>8.3000000000000007</v>
      </c>
      <c r="J48" s="50">
        <v>10.4</v>
      </c>
      <c r="K48" s="51">
        <v>9.3000000000000007</v>
      </c>
      <c r="L48" s="52">
        <v>10.4</v>
      </c>
    </row>
    <row r="49" spans="1:12" s="2" customFormat="1" ht="15" customHeight="1" x14ac:dyDescent="0.3">
      <c r="A49" s="5" t="s">
        <v>30</v>
      </c>
      <c r="B49" s="70">
        <v>11.1</v>
      </c>
      <c r="C49" s="50">
        <v>12.7</v>
      </c>
      <c r="D49" s="50">
        <v>11.3</v>
      </c>
      <c r="E49" s="50">
        <v>10.3</v>
      </c>
      <c r="F49" s="50">
        <v>11.6</v>
      </c>
      <c r="G49" s="49">
        <v>5</v>
      </c>
      <c r="H49" s="50">
        <v>8.8000000000000007</v>
      </c>
      <c r="I49" s="50">
        <v>9.1999999999999993</v>
      </c>
      <c r="J49" s="49">
        <v>11</v>
      </c>
      <c r="K49" s="71">
        <v>10.199999999999999</v>
      </c>
      <c r="L49" s="52">
        <v>10.3</v>
      </c>
    </row>
    <row r="50" spans="1:12" ht="11.5" x14ac:dyDescent="0.3">
      <c r="A50" s="9"/>
      <c r="B50" s="9"/>
      <c r="C50" s="9"/>
      <c r="D50" s="9"/>
      <c r="E50" s="9"/>
      <c r="F50" s="9"/>
      <c r="G50" s="9"/>
      <c r="H50" s="9"/>
      <c r="I50" s="9"/>
      <c r="J50" s="9"/>
      <c r="K50" s="9"/>
      <c r="L50" s="9"/>
    </row>
    <row r="51" spans="1:12" ht="12.75" customHeight="1" x14ac:dyDescent="0.3">
      <c r="A51" s="72" t="s">
        <v>73</v>
      </c>
      <c r="B51" s="10"/>
      <c r="C51" s="10"/>
      <c r="D51" s="10"/>
      <c r="E51" s="10"/>
      <c r="F51" s="10"/>
      <c r="G51" s="10"/>
      <c r="H51" s="10"/>
      <c r="I51" s="10"/>
      <c r="J51" s="10"/>
      <c r="K51" s="10"/>
      <c r="L51" s="10"/>
    </row>
    <row r="52" spans="1:12" ht="12.75" customHeight="1" x14ac:dyDescent="0.3">
      <c r="A52" s="72" t="s">
        <v>87</v>
      </c>
      <c r="B52" s="10"/>
      <c r="C52" s="10"/>
      <c r="D52" s="10"/>
      <c r="E52" s="10"/>
      <c r="F52" s="10"/>
      <c r="G52" s="10"/>
      <c r="H52" s="10"/>
      <c r="I52" s="10"/>
      <c r="J52" s="10"/>
      <c r="K52" s="10"/>
      <c r="L52" s="10"/>
    </row>
    <row r="53" spans="1:12" ht="12.75" customHeight="1" x14ac:dyDescent="0.3">
      <c r="A53" s="72" t="s">
        <v>74</v>
      </c>
      <c r="B53" s="10"/>
      <c r="C53" s="10"/>
      <c r="D53" s="10"/>
      <c r="E53" s="10"/>
      <c r="F53" s="10"/>
      <c r="G53" s="10"/>
      <c r="H53" s="10"/>
      <c r="I53" s="10"/>
      <c r="J53" s="10"/>
      <c r="K53" s="10"/>
      <c r="L53" s="10"/>
    </row>
    <row r="54" spans="1:12" ht="12.75" customHeight="1" x14ac:dyDescent="0.3">
      <c r="A54" s="73"/>
      <c r="B54" s="10"/>
      <c r="C54" s="10"/>
      <c r="D54" s="10"/>
      <c r="E54" s="10"/>
      <c r="F54" s="10"/>
      <c r="G54" s="10"/>
      <c r="H54" s="10"/>
      <c r="I54" s="10"/>
      <c r="J54" s="10"/>
      <c r="K54" s="10"/>
      <c r="L54" s="10"/>
    </row>
  </sheetData>
  <mergeCells count="1">
    <mergeCell ref="A1:L1"/>
  </mergeCells>
  <phoneticPr fontId="1"/>
  <pageMargins left="0.43307086614173229" right="0.43307086614173229" top="0.35433070866141736" bottom="0.35433070866141736"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Data</vt:lpstr>
      <vt:lpstr>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冨田　享希</cp:lastModifiedBy>
  <cp:revision/>
  <cp:lastPrinted>2026-04-30T11:48:41Z</cp:lastPrinted>
  <dcterms:created xsi:type="dcterms:W3CDTF">2025-08-25T06:31:34Z</dcterms:created>
  <dcterms:modified xsi:type="dcterms:W3CDTF">2026-05-07T01:17:59Z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2024-08-28T00:00:00Z</vt:filetime>
  </property>
  <property fmtid="{D5CDD505-2E9C-101B-9397-08002B2CF9AE}" pid="3" name="Creator">
    <vt:lpwstr>G. S.</vt:lpwstr>
  </property>
  <property fmtid="{D5CDD505-2E9C-101B-9397-08002B2CF9AE}" pid="4" name="LastSaved">
    <vt:filetime>2025-08-25T00:00:00Z</vt:filetime>
  </property>
  <property fmtid="{D5CDD505-2E9C-101B-9397-08002B2CF9AE}" pid="5" name="Producer">
    <vt:lpwstr>S. A.</vt:lpwstr>
  </property>
</Properties>
</file>