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C:\Users\2401052\Box\0010_【社内】コーポレートコミュニケーション部\10_社内一般\30_IR室\408_IRサイト\7.2026年9月リニューアル\8.IRページ素材\財務データ\"/>
    </mc:Choice>
  </mc:AlternateContent>
  <xr:revisionPtr revIDLastSave="0" documentId="13_ncr:1_{F1F2F3DC-D20F-40F3-89A0-FB76EEEDF78D}" xr6:coauthVersionLast="47" xr6:coauthVersionMax="47" xr10:uidLastSave="{00000000-0000-0000-0000-000000000000}"/>
  <bookViews>
    <workbookView xWindow="-110" yWindow="-110" windowWidth="19420" windowHeight="11500" xr2:uid="{00000000-000D-0000-FFFF-FFFF00000000}"/>
  </bookViews>
  <sheets>
    <sheet name="Data" sheetId="3" r:id="rId1"/>
  </sheets>
  <definedNames>
    <definedName name="_xlnm.Print_Area" localSheetId="0">Data!$A$1:$L$54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45" i="3" l="1"/>
  <c r="C45" i="3"/>
  <c r="D45" i="3"/>
  <c r="E45" i="3"/>
  <c r="F45" i="3"/>
  <c r="G45" i="3"/>
  <c r="H45" i="3"/>
  <c r="I45" i="3"/>
  <c r="J45" i="3"/>
  <c r="K45" i="3"/>
  <c r="B44" i="3"/>
  <c r="C44" i="3"/>
  <c r="D44" i="3"/>
  <c r="E44" i="3"/>
  <c r="F44" i="3"/>
  <c r="G44" i="3"/>
  <c r="H44" i="3"/>
  <c r="I44" i="3"/>
  <c r="J44" i="3"/>
  <c r="K44" i="3"/>
</calcChain>
</file>

<file path=xl/sharedStrings.xml><?xml version="1.0" encoding="utf-8"?>
<sst xmlns="http://schemas.openxmlformats.org/spreadsheetml/2006/main" count="63" uniqueCount="54">
  <si>
    <t>FY2/16</t>
    <phoneticPr fontId="1"/>
  </si>
  <si>
    <t>FY2/17</t>
  </si>
  <si>
    <t>FY2/18</t>
  </si>
  <si>
    <t>FY2/19</t>
  </si>
  <si>
    <t>FY2/20</t>
  </si>
  <si>
    <t>FY2/21</t>
  </si>
  <si>
    <t>FY2/22</t>
  </si>
  <si>
    <t>FY2/24</t>
  </si>
  <si>
    <t>FY2/25</t>
    <phoneticPr fontId="1"/>
  </si>
  <si>
    <t>FY2/26</t>
    <phoneticPr fontId="1"/>
  </si>
  <si>
    <t>Operating revenue</t>
    <phoneticPr fontId="1"/>
  </si>
  <si>
    <t>Operating profit</t>
  </si>
  <si>
    <t>Ordinary profit</t>
    <phoneticPr fontId="1"/>
  </si>
  <si>
    <t xml:space="preserve">  Operating costs</t>
    <phoneticPr fontId="1"/>
  </si>
  <si>
    <t xml:space="preserve">  Gross profit</t>
    <phoneticPr fontId="1"/>
  </si>
  <si>
    <t xml:space="preserve">  SG&amp;A</t>
    <phoneticPr fontId="1"/>
  </si>
  <si>
    <t>Total liabilities and net assets</t>
    <phoneticPr fontId="1"/>
  </si>
  <si>
    <t>Total net assets</t>
    <phoneticPr fontId="1"/>
  </si>
  <si>
    <t>Theatrical business</t>
    <phoneticPr fontId="1"/>
  </si>
  <si>
    <t>Real Estate business</t>
    <phoneticPr fontId="1"/>
  </si>
  <si>
    <t>Cash flows from operating activities</t>
    <phoneticPr fontId="1"/>
  </si>
  <si>
    <t>Cash flows from investing activities</t>
    <phoneticPr fontId="1"/>
  </si>
  <si>
    <t>Cash flows from financing activities</t>
    <phoneticPr fontId="1"/>
  </si>
  <si>
    <t>Cash and cash equivalents at end of period</t>
    <phoneticPr fontId="1"/>
  </si>
  <si>
    <t>Other business</t>
    <phoneticPr fontId="1"/>
  </si>
  <si>
    <t>Adjustments</t>
    <phoneticPr fontId="1"/>
  </si>
  <si>
    <t>(millions of yen)</t>
    <phoneticPr fontId="1"/>
  </si>
  <si>
    <r>
      <rPr>
        <b/>
        <sz val="9"/>
        <color rgb="FFFFFFFF"/>
        <rFont val="ＭＳ ゴシック"/>
        <family val="3"/>
        <charset val="128"/>
      </rPr>
      <t>　</t>
    </r>
    <r>
      <rPr>
        <b/>
        <sz val="9"/>
        <color rgb="FFFFFFFF"/>
        <rFont val="Arial"/>
        <family val="2"/>
      </rPr>
      <t>Production and Distribution _x000B_business</t>
    </r>
    <r>
      <rPr>
        <b/>
        <vertAlign val="superscript"/>
        <sz val="9"/>
        <color rgb="FFFFFFFF"/>
        <rFont val="Arial"/>
        <family val="2"/>
      </rPr>
      <t>*2</t>
    </r>
    <phoneticPr fontId="1"/>
  </si>
  <si>
    <r>
      <rPr>
        <b/>
        <sz val="9"/>
        <color rgb="FFFFFFFF"/>
        <rFont val="ＭＳ ゴシック"/>
        <family val="3"/>
        <charset val="128"/>
      </rPr>
      <t>　</t>
    </r>
    <r>
      <rPr>
        <b/>
        <sz val="9"/>
        <color rgb="FFFFFFFF"/>
        <rFont val="Arial"/>
        <family val="2"/>
      </rPr>
      <t>Other Film businesses</t>
    </r>
    <r>
      <rPr>
        <b/>
        <vertAlign val="superscript"/>
        <sz val="9"/>
        <color rgb="FFFFFFFF"/>
        <rFont val="Arial"/>
        <family val="2"/>
      </rPr>
      <t>*2</t>
    </r>
    <phoneticPr fontId="1"/>
  </si>
  <si>
    <t>Profit attributable to owners of parent</t>
    <phoneticPr fontId="1"/>
  </si>
  <si>
    <r>
      <t>Film business</t>
    </r>
    <r>
      <rPr>
        <b/>
        <vertAlign val="superscript"/>
        <sz val="9"/>
        <color rgb="FFFFFFFF"/>
        <rFont val="Arial"/>
        <family val="2"/>
      </rPr>
      <t>*2</t>
    </r>
    <phoneticPr fontId="1"/>
  </si>
  <si>
    <r>
      <t>IP &amp; Anime business</t>
    </r>
    <r>
      <rPr>
        <b/>
        <vertAlign val="superscript"/>
        <sz val="9"/>
        <color rgb="FFFFFFFF"/>
        <rFont val="Arial"/>
        <family val="2"/>
      </rPr>
      <t>*2</t>
    </r>
    <phoneticPr fontId="1"/>
  </si>
  <si>
    <r>
      <rPr>
        <b/>
        <sz val="9"/>
        <color rgb="FFFFFFFF"/>
        <rFont val="ＭＳ ゴシック"/>
        <family val="3"/>
        <charset val="128"/>
      </rPr>
      <t>　</t>
    </r>
    <r>
      <rPr>
        <b/>
        <sz val="9"/>
        <color rgb="FFFFFFFF"/>
        <rFont val="Arial"/>
        <family val="2"/>
      </rPr>
      <t xml:space="preserve">Production and Distribution business </t>
    </r>
    <r>
      <rPr>
        <b/>
        <vertAlign val="superscript"/>
        <sz val="9"/>
        <color rgb="FFFFFFFF"/>
        <rFont val="Arial"/>
        <family val="2"/>
      </rPr>
      <t>*2</t>
    </r>
    <phoneticPr fontId="1"/>
  </si>
  <si>
    <r>
      <t>EPS (yen)</t>
    </r>
    <r>
      <rPr>
        <b/>
        <vertAlign val="superscript"/>
        <sz val="9"/>
        <color theme="0"/>
        <rFont val="Arial"/>
        <family val="2"/>
      </rPr>
      <t>*3</t>
    </r>
    <phoneticPr fontId="1"/>
  </si>
  <si>
    <t>ROE (%)</t>
    <phoneticPr fontId="1"/>
  </si>
  <si>
    <r>
      <t>Annual cash dividends per share (yen)</t>
    </r>
    <r>
      <rPr>
        <b/>
        <vertAlign val="superscript"/>
        <sz val="9"/>
        <color theme="0"/>
        <rFont val="Arial"/>
        <family val="2"/>
      </rPr>
      <t>*3</t>
    </r>
    <phoneticPr fontId="1"/>
  </si>
  <si>
    <r>
      <t>BPS (yen)</t>
    </r>
    <r>
      <rPr>
        <b/>
        <vertAlign val="superscript"/>
        <sz val="9"/>
        <color theme="0"/>
        <rFont val="Arial"/>
        <family val="2"/>
      </rPr>
      <t>*3</t>
    </r>
    <phoneticPr fontId="1"/>
  </si>
  <si>
    <r>
      <rPr>
        <b/>
        <sz val="9"/>
        <color theme="0"/>
        <rFont val="BIZ UDPゴシック"/>
        <family val="3"/>
        <charset val="128"/>
      </rPr>
      <t>　</t>
    </r>
    <r>
      <rPr>
        <b/>
        <sz val="9"/>
        <color theme="0"/>
        <rFont val="Arial"/>
        <family val="2"/>
      </rPr>
      <t>Operating profit margin (%)</t>
    </r>
    <phoneticPr fontId="1"/>
  </si>
  <si>
    <r>
      <t xml:space="preserve"> </t>
    </r>
    <r>
      <rPr>
        <b/>
        <sz val="9"/>
        <color rgb="FFFFFFFF"/>
        <rFont val="BIZ UDPゴシック"/>
        <family val="3"/>
        <charset val="128"/>
      </rPr>
      <t>　</t>
    </r>
    <r>
      <rPr>
        <b/>
        <sz val="9"/>
        <color rgb="FFFFFFFF"/>
        <rFont val="Arial"/>
        <family val="2"/>
      </rPr>
      <t>Movie Theater business</t>
    </r>
    <phoneticPr fontId="1"/>
  </si>
  <si>
    <r>
      <rPr>
        <b/>
        <sz val="9"/>
        <color rgb="FFFFFFFF"/>
        <rFont val="BIZ UDPゴシック"/>
        <family val="3"/>
        <charset val="128"/>
      </rPr>
      <t>　</t>
    </r>
    <r>
      <rPr>
        <b/>
        <sz val="9"/>
        <color rgb="FFFFFFFF"/>
        <rFont val="Arial"/>
        <family val="2"/>
      </rPr>
      <t>Lease of  Land and Buildings</t>
    </r>
    <phoneticPr fontId="1"/>
  </si>
  <si>
    <r>
      <rPr>
        <b/>
        <sz val="9"/>
        <color rgb="FFFFFFFF"/>
        <rFont val="BIZ UDPゴシック"/>
        <family val="3"/>
        <charset val="128"/>
      </rPr>
      <t>　</t>
    </r>
    <r>
      <rPr>
        <b/>
        <sz val="9"/>
        <color rgb="FFFFFFFF"/>
        <rFont val="Arial"/>
        <family val="2"/>
      </rPr>
      <t>Road</t>
    </r>
    <phoneticPr fontId="1"/>
  </si>
  <si>
    <r>
      <rPr>
        <b/>
        <sz val="9"/>
        <color rgb="FFFFFFFF"/>
        <rFont val="BIZ UDPゴシック"/>
        <family val="3"/>
        <charset val="128"/>
      </rPr>
      <t>　</t>
    </r>
    <r>
      <rPr>
        <b/>
        <sz val="9"/>
        <color rgb="FFFFFFFF"/>
        <rFont val="Arial"/>
        <family val="2"/>
      </rPr>
      <t>Building Maintenance</t>
    </r>
    <phoneticPr fontId="1"/>
  </si>
  <si>
    <r>
      <rPr>
        <b/>
        <sz val="9"/>
        <color rgb="FFFFFFFF"/>
        <rFont val="BIZ UDPゴシック"/>
        <family val="3"/>
        <charset val="128"/>
      </rPr>
      <t>　</t>
    </r>
    <r>
      <rPr>
        <b/>
        <sz val="9"/>
        <color rgb="FFFFFFFF"/>
        <rFont val="Arial"/>
        <family val="2"/>
      </rPr>
      <t xml:space="preserve"> Movie Theater business</t>
    </r>
    <phoneticPr fontId="1"/>
  </si>
  <si>
    <r>
      <rPr>
        <b/>
        <sz val="9"/>
        <color theme="0"/>
        <rFont val="BIZ UDPゴシック"/>
        <family val="3"/>
        <charset val="128"/>
      </rPr>
      <t>　</t>
    </r>
    <r>
      <rPr>
        <b/>
        <sz val="9"/>
        <color theme="0"/>
        <rFont val="Arial"/>
        <family val="2"/>
      </rPr>
      <t>Equity ratio (%)</t>
    </r>
    <phoneticPr fontId="1"/>
  </si>
  <si>
    <t>Overseas sales ratio (%)</t>
    <phoneticPr fontId="1"/>
  </si>
  <si>
    <t>ROA (%)</t>
    <phoneticPr fontId="1"/>
  </si>
  <si>
    <t>TOHO CO., LTD.  11-Year Financial Summary</t>
    <phoneticPr fontId="1"/>
  </si>
  <si>
    <t>Operating revenue by Segment</t>
    <phoneticPr fontId="1"/>
  </si>
  <si>
    <t>Operating profit by Segment</t>
    <phoneticPr fontId="1"/>
  </si>
  <si>
    <r>
      <t>FY2/23</t>
    </r>
    <r>
      <rPr>
        <b/>
        <vertAlign val="superscript"/>
        <sz val="9"/>
        <color theme="1"/>
        <rFont val="Arial"/>
        <family val="2"/>
      </rPr>
      <t>*1</t>
    </r>
    <phoneticPr fontId="1"/>
  </si>
  <si>
    <r>
      <rPr>
        <sz val="8"/>
        <color theme="1"/>
        <rFont val="BIZ UDPゴシック"/>
        <family val="3"/>
        <charset val="128"/>
      </rPr>
      <t>　</t>
    </r>
    <r>
      <rPr>
        <sz val="8"/>
        <color theme="1"/>
        <rFont val="Arial"/>
        <family val="2"/>
      </rPr>
      <t>*1 Accounting Standard for Revenue Recognition" is applied from the fiscal year ended February 28, 2023.</t>
    </r>
    <phoneticPr fontId="1"/>
  </si>
  <si>
    <r>
      <rPr>
        <sz val="8"/>
        <color theme="1"/>
        <rFont val="ＭＳ Ｐゴシック"/>
        <family val="2"/>
        <charset val="128"/>
      </rPr>
      <t>　　　</t>
    </r>
    <r>
      <rPr>
        <sz val="8"/>
        <color theme="1"/>
        <rFont val="Arial"/>
        <family val="2"/>
      </rPr>
      <t>have been transferred to the newly established IP and Anime business. Segment information for the fiscal year ending February 2025 has been prepared based on the revised segmentation of reportable segments.</t>
    </r>
    <phoneticPr fontId="1"/>
  </si>
  <si>
    <r>
      <rPr>
        <sz val="8"/>
        <color theme="1"/>
        <rFont val="BIZ UDPゴシック"/>
        <family val="3"/>
        <charset val="128"/>
      </rPr>
      <t>　</t>
    </r>
    <r>
      <rPr>
        <sz val="8"/>
        <color theme="1"/>
        <rFont val="Arial"/>
        <family val="2"/>
      </rPr>
      <t>*3 Conducted a 1-for-5 stock split for common shares with Feb. 28, 2026 as the record date. As a result, figures for past fiscal years are calculated</t>
    </r>
    <r>
      <rPr>
        <sz val="8"/>
        <color theme="1"/>
        <rFont val="ＭＳ Ｐゴシック"/>
        <family val="3"/>
        <charset val="128"/>
      </rPr>
      <t>　</t>
    </r>
    <r>
      <rPr>
        <sz val="8"/>
        <color theme="1"/>
        <rFont val="Arial"/>
        <family val="2"/>
      </rPr>
      <t>assuming this stock split had been already conducted.</t>
    </r>
    <phoneticPr fontId="1"/>
  </si>
  <si>
    <r>
      <rPr>
        <sz val="8"/>
        <color theme="1"/>
        <rFont val="BIZ UDPゴシック"/>
        <family val="3"/>
        <charset val="128"/>
      </rPr>
      <t>　</t>
    </r>
    <r>
      <rPr>
        <sz val="8"/>
        <color theme="1"/>
        <rFont val="Arial"/>
        <family val="2"/>
      </rPr>
      <t>*2 Other Film businesses were called the Production and Licensing business until the fiscal year ended February 2025. Effective from the fiscal year ending February 2026, some operations from the Production and Distribution and the Production and Licensing business</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</si>
</sst>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4" x14ac:knownFonts="1">
    <font>
      <sz val="10"/>
      <color rgb="FF000000"/>
      <name val="Times New Roman"/>
      <charset val="204"/>
    </font>
    <font>
      <sz val="6"/>
      <name val="ＭＳ Ｐゴシック"/>
      <family val="3"/>
      <charset val="128"/>
    </font>
    <font>
      <b/>
      <sz val="9"/>
      <color rgb="FFFFFFFF"/>
      <name val="BIZ UDPゴシック"/>
      <family val="3"/>
      <charset val="128"/>
    </font>
    <font>
      <b/>
      <sz val="9"/>
      <color theme="0"/>
      <name val="BIZ UDPゴシック"/>
      <family val="3"/>
      <charset val="128"/>
    </font>
    <font>
      <sz val="10"/>
      <color rgb="FF000000"/>
      <name val="Times New Roman"/>
      <family val="1"/>
    </font>
    <font>
      <sz val="16"/>
      <color rgb="FF000000"/>
      <name val="Arial"/>
      <family val="2"/>
    </font>
    <font>
      <sz val="10"/>
      <color rgb="FF000000"/>
      <name val="Arial"/>
      <family val="2"/>
    </font>
    <font>
      <sz val="9"/>
      <color rgb="FF000000"/>
      <name val="Arial"/>
      <family val="2"/>
    </font>
    <font>
      <b/>
      <sz val="9"/>
      <color rgb="FFFFFFFF"/>
      <name val="Arial"/>
      <family val="2"/>
    </font>
    <font>
      <b/>
      <sz val="9"/>
      <color theme="0"/>
      <name val="Arial"/>
      <family val="2"/>
    </font>
    <font>
      <b/>
      <vertAlign val="superscript"/>
      <sz val="9"/>
      <color rgb="FFFFFFFF"/>
      <name val="Arial"/>
      <family val="2"/>
    </font>
    <font>
      <b/>
      <vertAlign val="superscript"/>
      <sz val="9"/>
      <color theme="0"/>
      <name val="Arial"/>
      <family val="2"/>
    </font>
    <font>
      <sz val="8"/>
      <color rgb="FF000000"/>
      <name val="Arial"/>
      <family val="2"/>
    </font>
    <font>
      <b/>
      <sz val="9"/>
      <color theme="0"/>
      <name val="Arial"/>
      <family val="3"/>
    </font>
    <font>
      <b/>
      <sz val="9"/>
      <color rgb="FFFFFFFF"/>
      <name val="ＭＳ ゴシック"/>
      <family val="3"/>
      <charset val="128"/>
    </font>
    <font>
      <b/>
      <vertAlign val="superscript"/>
      <sz val="16"/>
      <color rgb="FF000000"/>
      <name val="Arial"/>
      <family val="3"/>
    </font>
    <font>
      <b/>
      <sz val="9"/>
      <color theme="1"/>
      <name val="Arial"/>
      <family val="2"/>
    </font>
    <font>
      <b/>
      <vertAlign val="superscript"/>
      <sz val="9"/>
      <color theme="1"/>
      <name val="Arial"/>
      <family val="2"/>
    </font>
    <font>
      <sz val="9"/>
      <color theme="1"/>
      <name val="Arial"/>
      <family val="2"/>
    </font>
    <font>
      <sz val="8"/>
      <color theme="1"/>
      <name val="Arial"/>
      <family val="2"/>
    </font>
    <font>
      <sz val="8"/>
      <color theme="1"/>
      <name val="BIZ UDPゴシック"/>
      <family val="3"/>
      <charset val="128"/>
    </font>
    <font>
      <sz val="8"/>
      <color theme="1"/>
      <name val="ＭＳ Ｐゴシック"/>
      <family val="2"/>
      <charset val="128"/>
    </font>
    <font>
      <sz val="8"/>
      <color theme="1"/>
      <name val="ＭＳ Ｐゴシック"/>
      <family val="3"/>
      <charset val="128"/>
    </font>
    <font>
      <sz val="8"/>
      <color theme="1"/>
      <name val="Arial"/>
      <family val="3"/>
      <charset val="128"/>
    </font>
  </fonts>
  <fills count="6">
    <fill>
      <patternFill patternType="none"/>
    </fill>
    <fill>
      <patternFill patternType="gray125"/>
    </fill>
    <fill>
      <patternFill patternType="solid">
        <fgColor theme="0"/>
        <bgColor indexed="64"/>
      </patternFill>
    </fill>
    <fill>
      <patternFill patternType="solid">
        <fgColor rgb="FFF7F7F7"/>
        <bgColor indexed="64"/>
      </patternFill>
    </fill>
    <fill>
      <patternFill patternType="solid">
        <fgColor rgb="FF0070C0"/>
        <bgColor indexed="64"/>
      </patternFill>
    </fill>
    <fill>
      <patternFill patternType="solid">
        <fgColor theme="0" tint="-4.9989318521683403E-2"/>
        <bgColor indexed="64"/>
      </patternFill>
    </fill>
  </fills>
  <borders count="17">
    <border>
      <left/>
      <right/>
      <top/>
      <bottom/>
      <diagonal/>
    </border>
    <border>
      <left/>
      <right/>
      <top style="thin">
        <color rgb="FFC0C2C0"/>
      </top>
      <bottom/>
      <diagonal/>
    </border>
    <border>
      <left/>
      <right/>
      <top style="thin">
        <color rgb="FFC0C2C0"/>
      </top>
      <bottom style="thin">
        <color rgb="FFC0C2C0"/>
      </bottom>
      <diagonal/>
    </border>
    <border>
      <left style="thin">
        <color rgb="FFC0C2C0"/>
      </left>
      <right/>
      <top style="thin">
        <color rgb="FFC0C2C0"/>
      </top>
      <bottom style="thin">
        <color rgb="FFC0C2C0"/>
      </bottom>
      <diagonal/>
    </border>
    <border>
      <left/>
      <right style="thin">
        <color rgb="FFC0C2C0"/>
      </right>
      <top style="thin">
        <color rgb="FFC0C2C0"/>
      </top>
      <bottom style="thin">
        <color rgb="FFC0C2C0"/>
      </bottom>
      <diagonal/>
    </border>
    <border>
      <left/>
      <right style="thin">
        <color rgb="FFC0C2C0"/>
      </right>
      <top style="thin">
        <color rgb="FFC0C2C0"/>
      </top>
      <bottom/>
      <diagonal/>
    </border>
    <border>
      <left/>
      <right style="thin">
        <color rgb="FFC0C2C0"/>
      </right>
      <top/>
      <bottom/>
      <diagonal/>
    </border>
    <border>
      <left style="thin">
        <color rgb="FFC0C2C0"/>
      </left>
      <right/>
      <top style="thin">
        <color rgb="FFC0C2C0"/>
      </top>
      <bottom/>
      <diagonal/>
    </border>
    <border>
      <left style="thin">
        <color rgb="FFC0C2C0"/>
      </left>
      <right/>
      <top/>
      <bottom/>
      <diagonal/>
    </border>
    <border>
      <left style="thin">
        <color rgb="FFC0C2C0"/>
      </left>
      <right/>
      <top style="thin">
        <color theme="0"/>
      </top>
      <bottom/>
      <diagonal/>
    </border>
    <border>
      <left style="double">
        <color rgb="FFC0C2C0"/>
      </left>
      <right/>
      <top style="thin">
        <color rgb="FFC0C2C0"/>
      </top>
      <bottom style="thin">
        <color rgb="FFC0C2C0"/>
      </bottom>
      <diagonal/>
    </border>
    <border>
      <left style="double">
        <color rgb="FFC0C2C0"/>
      </left>
      <right/>
      <top/>
      <bottom/>
      <diagonal/>
    </border>
    <border>
      <left style="double">
        <color rgb="FFC0C2C0"/>
      </left>
      <right/>
      <top style="thin">
        <color rgb="FFC0C2C0"/>
      </top>
      <bottom/>
      <diagonal/>
    </border>
    <border>
      <left style="double">
        <color rgb="FFC0C2C0"/>
      </left>
      <right/>
      <top/>
      <bottom style="thin">
        <color rgb="FFC0C2C0"/>
      </bottom>
      <diagonal/>
    </border>
    <border>
      <left style="thin">
        <color theme="0"/>
      </left>
      <right/>
      <top style="thin">
        <color rgb="FFC0C2C0"/>
      </top>
      <bottom/>
      <diagonal/>
    </border>
    <border>
      <left style="thin">
        <color theme="0"/>
      </left>
      <right/>
      <top/>
      <bottom/>
      <diagonal/>
    </border>
    <border>
      <left style="thin">
        <color theme="0"/>
      </left>
      <right/>
      <top/>
      <bottom style="thin">
        <color rgb="FFC0C2C0"/>
      </bottom>
      <diagonal/>
    </border>
  </borders>
  <cellStyleXfs count="3">
    <xf numFmtId="0" fontId="0" fillId="0" borderId="0"/>
    <xf numFmtId="38" fontId="4" fillId="0" borderId="0" applyFont="0" applyFill="0" applyBorder="0" applyAlignment="0" applyProtection="0">
      <alignment vertical="center"/>
    </xf>
    <xf numFmtId="9" fontId="4" fillId="0" borderId="0" applyFont="0" applyFill="0" applyBorder="0" applyAlignment="0" applyProtection="0">
      <alignment vertical="center"/>
    </xf>
  </cellStyleXfs>
  <cellXfs count="77">
    <xf numFmtId="0" fontId="0" fillId="0" borderId="0" xfId="0" applyAlignment="1">
      <alignment horizontal="left" vertical="top"/>
    </xf>
    <xf numFmtId="0" fontId="6" fillId="2" borderId="0" xfId="0" applyFont="1" applyFill="1" applyAlignment="1">
      <alignment horizontal="left" vertical="top"/>
    </xf>
    <xf numFmtId="0" fontId="7" fillId="2" borderId="0" xfId="0" applyFont="1" applyFill="1" applyAlignment="1">
      <alignment horizontal="left" vertical="top"/>
    </xf>
    <xf numFmtId="0" fontId="7" fillId="0" borderId="0" xfId="0" applyFont="1" applyAlignment="1">
      <alignment horizontal="left" wrapText="1"/>
    </xf>
    <xf numFmtId="0" fontId="8" fillId="4" borderId="7" xfId="0" applyFont="1" applyFill="1" applyBorder="1" applyAlignment="1">
      <alignment horizontal="left" vertical="center" wrapText="1" indent="1"/>
    </xf>
    <xf numFmtId="0" fontId="9" fillId="4" borderId="8" xfId="0" applyFont="1" applyFill="1" applyBorder="1" applyAlignment="1">
      <alignment horizontal="left" vertical="center" wrapText="1" indent="1"/>
    </xf>
    <xf numFmtId="0" fontId="9" fillId="4" borderId="7" xfId="0" applyFont="1" applyFill="1" applyBorder="1" applyAlignment="1">
      <alignment horizontal="left" vertical="center" wrapText="1" indent="1"/>
    </xf>
    <xf numFmtId="0" fontId="8" fillId="4" borderId="8" xfId="0" applyFont="1" applyFill="1" applyBorder="1" applyAlignment="1">
      <alignment horizontal="left" vertical="center" wrapText="1" indent="2"/>
    </xf>
    <xf numFmtId="3" fontId="7" fillId="2" borderId="0" xfId="0" applyNumberFormat="1" applyFont="1" applyFill="1" applyAlignment="1">
      <alignment horizontal="left" vertical="top"/>
    </xf>
    <xf numFmtId="0" fontId="9" fillId="4" borderId="8" xfId="0" applyFont="1" applyFill="1" applyBorder="1" applyAlignment="1">
      <alignment horizontal="left" vertical="center" wrapText="1" indent="2"/>
    </xf>
    <xf numFmtId="0" fontId="12" fillId="2" borderId="1" xfId="0" applyFont="1" applyFill="1" applyBorder="1" applyAlignment="1">
      <alignment horizontal="left" vertical="top"/>
    </xf>
    <xf numFmtId="0" fontId="13" fillId="4" borderId="9" xfId="0" applyFont="1" applyFill="1" applyBorder="1" applyAlignment="1">
      <alignment horizontal="left" vertical="center" wrapText="1" indent="1"/>
    </xf>
    <xf numFmtId="0" fontId="16" fillId="3" borderId="3" xfId="0" applyFont="1" applyFill="1" applyBorder="1" applyAlignment="1">
      <alignment horizontal="center" vertical="center" wrapText="1"/>
    </xf>
    <xf numFmtId="0" fontId="16" fillId="3" borderId="2" xfId="0" applyFont="1" applyFill="1" applyBorder="1" applyAlignment="1">
      <alignment horizontal="center" vertical="center" wrapText="1"/>
    </xf>
    <xf numFmtId="0" fontId="16" fillId="3" borderId="10" xfId="0" applyFont="1" applyFill="1" applyBorder="1" applyAlignment="1">
      <alignment horizontal="center" vertical="center" wrapText="1"/>
    </xf>
    <xf numFmtId="0" fontId="16" fillId="3" borderId="4" xfId="0" applyFont="1" applyFill="1" applyBorder="1" applyAlignment="1">
      <alignment horizontal="center" vertical="center" wrapText="1"/>
    </xf>
    <xf numFmtId="3" fontId="18" fillId="0" borderId="14" xfId="0" applyNumberFormat="1" applyFont="1" applyFill="1" applyBorder="1" applyAlignment="1">
      <alignment horizontal="right" vertical="center"/>
    </xf>
    <xf numFmtId="3" fontId="18" fillId="0" borderId="0" xfId="0" applyNumberFormat="1" applyFont="1" applyFill="1" applyAlignment="1">
      <alignment horizontal="right" vertical="center"/>
    </xf>
    <xf numFmtId="3" fontId="18" fillId="0" borderId="11" xfId="0" applyNumberFormat="1" applyFont="1" applyFill="1" applyBorder="1" applyAlignment="1">
      <alignment horizontal="right" vertical="center"/>
    </xf>
    <xf numFmtId="3" fontId="18" fillId="0" borderId="6" xfId="0" applyNumberFormat="1" applyFont="1" applyFill="1" applyBorder="1" applyAlignment="1">
      <alignment horizontal="right" vertical="center"/>
    </xf>
    <xf numFmtId="3" fontId="18" fillId="0" borderId="15" xfId="0" applyNumberFormat="1" applyFont="1" applyFill="1" applyBorder="1" applyAlignment="1">
      <alignment horizontal="right" vertical="center"/>
    </xf>
    <xf numFmtId="0" fontId="18" fillId="0" borderId="15" xfId="2" applyNumberFormat="1" applyFont="1" applyFill="1" applyBorder="1" applyAlignment="1">
      <alignment horizontal="right" vertical="center"/>
    </xf>
    <xf numFmtId="0" fontId="18" fillId="0" borderId="0" xfId="2" applyNumberFormat="1" applyFont="1" applyFill="1" applyAlignment="1">
      <alignment horizontal="right" vertical="center"/>
    </xf>
    <xf numFmtId="0" fontId="18" fillId="0" borderId="11" xfId="2" applyNumberFormat="1" applyFont="1" applyFill="1" applyBorder="1" applyAlignment="1">
      <alignment horizontal="right" vertical="center"/>
    </xf>
    <xf numFmtId="0" fontId="18" fillId="0" borderId="6" xfId="2" applyNumberFormat="1" applyFont="1" applyFill="1" applyBorder="1" applyAlignment="1">
      <alignment horizontal="right" vertical="center"/>
    </xf>
    <xf numFmtId="0" fontId="18" fillId="5" borderId="14" xfId="0" applyFont="1" applyFill="1" applyBorder="1" applyAlignment="1">
      <alignment horizontal="right" vertical="center"/>
    </xf>
    <xf numFmtId="0" fontId="18" fillId="5" borderId="1" xfId="0" applyFont="1" applyFill="1" applyBorder="1" applyAlignment="1">
      <alignment horizontal="right" vertical="center"/>
    </xf>
    <xf numFmtId="3" fontId="18" fillId="5" borderId="1" xfId="0" applyNumberFormat="1" applyFont="1" applyFill="1" applyBorder="1" applyAlignment="1">
      <alignment horizontal="right" vertical="center"/>
    </xf>
    <xf numFmtId="3" fontId="18" fillId="5" borderId="12" xfId="0" applyNumberFormat="1" applyFont="1" applyFill="1" applyBorder="1" applyAlignment="1">
      <alignment horizontal="right" vertical="center"/>
    </xf>
    <xf numFmtId="3" fontId="18" fillId="5" borderId="5" xfId="0" applyNumberFormat="1" applyFont="1" applyFill="1" applyBorder="1" applyAlignment="1">
      <alignment horizontal="right" vertical="center"/>
    </xf>
    <xf numFmtId="3" fontId="18" fillId="5" borderId="15" xfId="0" applyNumberFormat="1" applyFont="1" applyFill="1" applyBorder="1" applyAlignment="1">
      <alignment horizontal="right" vertical="center"/>
    </xf>
    <xf numFmtId="3" fontId="18" fillId="5" borderId="0" xfId="0" applyNumberFormat="1" applyFont="1" applyFill="1" applyAlignment="1">
      <alignment horizontal="right" vertical="center"/>
    </xf>
    <xf numFmtId="3" fontId="18" fillId="5" borderId="14" xfId="0" applyNumberFormat="1" applyFont="1" applyFill="1" applyBorder="1" applyAlignment="1">
      <alignment horizontal="right" vertical="center"/>
    </xf>
    <xf numFmtId="0" fontId="18" fillId="5" borderId="0" xfId="0" applyFont="1" applyFill="1" applyAlignment="1">
      <alignment horizontal="left" vertical="top"/>
    </xf>
    <xf numFmtId="3" fontId="18" fillId="0" borderId="0" xfId="0" applyNumberFormat="1" applyFont="1" applyFill="1" applyBorder="1" applyAlignment="1">
      <alignment horizontal="right" vertical="center"/>
    </xf>
    <xf numFmtId="3" fontId="18" fillId="0" borderId="15" xfId="0" applyNumberFormat="1" applyFont="1" applyFill="1" applyBorder="1" applyAlignment="1">
      <alignment horizontal="right" vertical="center" shrinkToFit="1"/>
    </xf>
    <xf numFmtId="3" fontId="18" fillId="0" borderId="0" xfId="0" applyNumberFormat="1" applyFont="1" applyFill="1" applyBorder="1" applyAlignment="1">
      <alignment horizontal="right" vertical="center" wrapText="1"/>
    </xf>
    <xf numFmtId="3" fontId="18" fillId="0" borderId="11" xfId="0" applyNumberFormat="1" applyFont="1" applyFill="1" applyBorder="1" applyAlignment="1">
      <alignment horizontal="right" vertical="center" wrapText="1"/>
    </xf>
    <xf numFmtId="3" fontId="18" fillId="0" borderId="6" xfId="0" applyNumberFormat="1" applyFont="1" applyFill="1" applyBorder="1" applyAlignment="1">
      <alignment horizontal="right" vertical="center" wrapText="1"/>
    </xf>
    <xf numFmtId="0" fontId="18" fillId="0" borderId="0" xfId="0" applyFont="1" applyFill="1" applyAlignment="1">
      <alignment horizontal="right" vertical="center" wrapText="1"/>
    </xf>
    <xf numFmtId="3" fontId="18" fillId="0" borderId="0" xfId="0" applyNumberFormat="1" applyFont="1" applyFill="1" applyAlignment="1">
      <alignment horizontal="right" vertical="center" wrapText="1"/>
    </xf>
    <xf numFmtId="0" fontId="18" fillId="0" borderId="11" xfId="0" applyFont="1" applyFill="1" applyBorder="1" applyAlignment="1">
      <alignment horizontal="right" vertical="center" wrapText="1"/>
    </xf>
    <xf numFmtId="0" fontId="18" fillId="0" borderId="6" xfId="0" applyFont="1" applyFill="1" applyBorder="1" applyAlignment="1">
      <alignment horizontal="right" vertical="center" wrapText="1"/>
    </xf>
    <xf numFmtId="3" fontId="18" fillId="0" borderId="15" xfId="0" applyNumberFormat="1" applyFont="1" applyFill="1" applyBorder="1" applyAlignment="1">
      <alignment horizontal="right" vertical="center" wrapText="1"/>
    </xf>
    <xf numFmtId="3" fontId="18" fillId="0" borderId="1" xfId="0" applyNumberFormat="1" applyFont="1" applyFill="1" applyBorder="1" applyAlignment="1">
      <alignment horizontal="right" vertical="center"/>
    </xf>
    <xf numFmtId="3" fontId="18" fillId="0" borderId="12" xfId="0" applyNumberFormat="1" applyFont="1" applyFill="1" applyBorder="1" applyAlignment="1">
      <alignment horizontal="right" vertical="center"/>
    </xf>
    <xf numFmtId="3" fontId="18" fillId="0" borderId="5" xfId="0" applyNumberFormat="1" applyFont="1" applyFill="1" applyBorder="1" applyAlignment="1">
      <alignment horizontal="right" vertical="center"/>
    </xf>
    <xf numFmtId="0" fontId="18" fillId="0" borderId="15" xfId="0" applyFont="1" applyFill="1" applyBorder="1" applyAlignment="1">
      <alignment horizontal="right" vertical="center"/>
    </xf>
    <xf numFmtId="176" fontId="18" fillId="0" borderId="0" xfId="0" applyNumberFormat="1" applyFont="1" applyFill="1" applyAlignment="1">
      <alignment horizontal="right" vertical="center"/>
    </xf>
    <xf numFmtId="0" fontId="18" fillId="0" borderId="0" xfId="0" applyFont="1" applyFill="1" applyAlignment="1">
      <alignment horizontal="right" vertical="center"/>
    </xf>
    <xf numFmtId="0" fontId="18" fillId="0" borderId="11" xfId="0" applyFont="1" applyFill="1" applyBorder="1" applyAlignment="1">
      <alignment horizontal="right" vertical="center"/>
    </xf>
    <xf numFmtId="0" fontId="18" fillId="0" borderId="6" xfId="0" applyFont="1" applyFill="1" applyBorder="1" applyAlignment="1">
      <alignment horizontal="right" vertical="center"/>
    </xf>
    <xf numFmtId="3" fontId="18" fillId="0" borderId="11" xfId="1" applyNumberFormat="1" applyFont="1" applyFill="1" applyBorder="1" applyAlignment="1">
      <alignment horizontal="right" vertical="center"/>
    </xf>
    <xf numFmtId="2" fontId="18" fillId="0" borderId="14" xfId="0" applyNumberFormat="1" applyFont="1" applyFill="1" applyBorder="1" applyAlignment="1">
      <alignment horizontal="right" vertical="center"/>
    </xf>
    <xf numFmtId="2" fontId="18" fillId="0" borderId="1" xfId="0" applyNumberFormat="1" applyFont="1" applyFill="1" applyBorder="1" applyAlignment="1">
      <alignment horizontal="right" vertical="center"/>
    </xf>
    <xf numFmtId="0" fontId="18" fillId="0" borderId="1" xfId="0" applyFont="1" applyFill="1" applyBorder="1" applyAlignment="1">
      <alignment horizontal="right" vertical="center"/>
    </xf>
    <xf numFmtId="0" fontId="18" fillId="0" borderId="12" xfId="0" applyFont="1" applyFill="1" applyBorder="1" applyAlignment="1">
      <alignment horizontal="right" vertical="center"/>
    </xf>
    <xf numFmtId="2" fontId="18" fillId="0" borderId="5" xfId="0" applyNumberFormat="1" applyFont="1" applyFill="1" applyBorder="1" applyAlignment="1">
      <alignment horizontal="right" vertical="center"/>
    </xf>
    <xf numFmtId="4" fontId="18" fillId="0" borderId="15" xfId="0" applyNumberFormat="1" applyFont="1" applyFill="1" applyBorder="1" applyAlignment="1">
      <alignment horizontal="right" vertical="center"/>
    </xf>
    <xf numFmtId="4" fontId="18" fillId="0" borderId="0" xfId="0" applyNumberFormat="1" applyFont="1" applyFill="1" applyAlignment="1">
      <alignment horizontal="right" vertical="center"/>
    </xf>
    <xf numFmtId="4" fontId="18" fillId="0" borderId="11" xfId="0" applyNumberFormat="1" applyFont="1" applyFill="1" applyBorder="1" applyAlignment="1">
      <alignment horizontal="right" vertical="center"/>
    </xf>
    <xf numFmtId="4" fontId="18" fillId="0" borderId="6" xfId="0" applyNumberFormat="1" applyFont="1" applyFill="1" applyBorder="1" applyAlignment="1">
      <alignment horizontal="right" vertical="center"/>
    </xf>
    <xf numFmtId="2" fontId="18" fillId="0" borderId="15" xfId="0" applyNumberFormat="1" applyFont="1" applyFill="1" applyBorder="1" applyAlignment="1">
      <alignment horizontal="right" vertical="center"/>
    </xf>
    <xf numFmtId="2" fontId="18" fillId="0" borderId="0" xfId="0" applyNumberFormat="1" applyFont="1" applyFill="1" applyAlignment="1">
      <alignment horizontal="right" vertical="center"/>
    </xf>
    <xf numFmtId="2" fontId="18" fillId="0" borderId="11" xfId="0" applyNumberFormat="1" applyFont="1" applyFill="1" applyBorder="1" applyAlignment="1">
      <alignment horizontal="right" vertical="center"/>
    </xf>
    <xf numFmtId="176" fontId="18" fillId="0" borderId="6" xfId="0" applyNumberFormat="1" applyFont="1" applyFill="1" applyBorder="1" applyAlignment="1">
      <alignment horizontal="right" vertical="center"/>
    </xf>
    <xf numFmtId="176" fontId="18" fillId="5" borderId="15" xfId="0" applyNumberFormat="1" applyFont="1" applyFill="1" applyBorder="1" applyAlignment="1">
      <alignment horizontal="right" vertical="center"/>
    </xf>
    <xf numFmtId="0" fontId="18" fillId="5" borderId="0" xfId="0" applyFont="1" applyFill="1" applyAlignment="1">
      <alignment horizontal="right" vertical="center"/>
    </xf>
    <xf numFmtId="176" fontId="18" fillId="0" borderId="15" xfId="0" applyNumberFormat="1" applyFont="1" applyFill="1" applyBorder="1" applyAlignment="1">
      <alignment horizontal="right" vertical="center"/>
    </xf>
    <xf numFmtId="0" fontId="18" fillId="0" borderId="16" xfId="0" applyFont="1" applyFill="1" applyBorder="1" applyAlignment="1">
      <alignment horizontal="right" vertical="center"/>
    </xf>
    <xf numFmtId="0" fontId="18" fillId="0" borderId="13" xfId="0" applyFont="1" applyFill="1" applyBorder="1" applyAlignment="1">
      <alignment horizontal="right" vertical="center"/>
    </xf>
    <xf numFmtId="0" fontId="19" fillId="2" borderId="1" xfId="0" applyFont="1" applyFill="1" applyBorder="1" applyAlignment="1">
      <alignment horizontal="left" vertical="top"/>
    </xf>
    <xf numFmtId="0" fontId="19" fillId="2" borderId="0" xfId="0" applyFont="1" applyFill="1" applyBorder="1" applyAlignment="1">
      <alignment horizontal="left" vertical="top"/>
    </xf>
    <xf numFmtId="0" fontId="18" fillId="2" borderId="0" xfId="0" applyFont="1" applyFill="1" applyAlignment="1">
      <alignment horizontal="right" vertical="top"/>
    </xf>
    <xf numFmtId="0" fontId="15" fillId="0" borderId="0" xfId="0" applyFont="1" applyAlignment="1">
      <alignment horizontal="left" vertical="top" wrapText="1"/>
    </xf>
    <xf numFmtId="0" fontId="5" fillId="0" borderId="0" xfId="0" applyFont="1" applyAlignment="1">
      <alignment horizontal="left" vertical="top" wrapText="1"/>
    </xf>
    <xf numFmtId="0" fontId="23" fillId="2" borderId="0" xfId="0" applyFont="1" applyFill="1" applyBorder="1" applyAlignment="1">
      <alignment horizontal="left" vertical="top"/>
    </xf>
  </cellXfs>
  <cellStyles count="3">
    <cellStyle name="パーセント" xfId="2" builtinId="5"/>
    <cellStyle name="桁区切り" xfId="1" builtinId="6"/>
    <cellStyle name="標準" xfId="0" builtinId="0"/>
  </cellStyles>
  <dxfs count="0"/>
  <tableStyles count="0" defaultTableStyle="TableStyleMedium9" defaultPivotStyle="PivotStyleLight16"/>
  <colors>
    <mruColors>
      <color rgb="FF52645A"/>
      <color rgb="FFC0C2C0"/>
      <color rgb="FFF7F7F7"/>
      <color rgb="FFEEEFEE"/>
      <color rgb="FF4599B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54"/>
  <sheetViews>
    <sheetView tabSelected="1" topLeftCell="A28" zoomScale="70" zoomScaleNormal="70" workbookViewId="0">
      <selection activeCell="P38" sqref="P38"/>
    </sheetView>
  </sheetViews>
  <sheetFormatPr defaultColWidth="9.296875" defaultRowHeight="12.75" customHeight="1" x14ac:dyDescent="0.3"/>
  <cols>
    <col min="1" max="1" width="46.796875" style="1" customWidth="1"/>
    <col min="2" max="12" width="15.69921875" style="1" customWidth="1"/>
    <col min="13" max="13" width="9.296875" style="1"/>
    <col min="14" max="15" width="10.796875" style="1" bestFit="1" customWidth="1"/>
    <col min="16" max="16" width="10.59765625" style="1" bestFit="1" customWidth="1"/>
    <col min="17" max="16384" width="9.296875" style="1"/>
  </cols>
  <sheetData>
    <row r="1" spans="1:16" ht="20" x14ac:dyDescent="0.3">
      <c r="A1" s="74" t="s">
        <v>46</v>
      </c>
      <c r="B1" s="75"/>
      <c r="C1" s="75"/>
      <c r="D1" s="75"/>
      <c r="E1" s="75"/>
      <c r="F1" s="75"/>
      <c r="G1" s="75"/>
      <c r="H1" s="75"/>
      <c r="I1" s="75"/>
      <c r="J1" s="75"/>
      <c r="K1" s="75"/>
      <c r="L1" s="75"/>
    </row>
    <row r="2" spans="1:16" s="2" customFormat="1" ht="16.5" customHeight="1" x14ac:dyDescent="0.3">
      <c r="L2" s="73" t="s">
        <v>26</v>
      </c>
    </row>
    <row r="3" spans="1:16" s="2" customFormat="1" ht="15" customHeight="1" x14ac:dyDescent="0.25">
      <c r="A3" s="3"/>
      <c r="B3" s="12" t="s">
        <v>0</v>
      </c>
      <c r="C3" s="13" t="s">
        <v>1</v>
      </c>
      <c r="D3" s="13" t="s">
        <v>2</v>
      </c>
      <c r="E3" s="13" t="s">
        <v>3</v>
      </c>
      <c r="F3" s="13" t="s">
        <v>4</v>
      </c>
      <c r="G3" s="13" t="s">
        <v>5</v>
      </c>
      <c r="H3" s="13" t="s">
        <v>6</v>
      </c>
      <c r="I3" s="13" t="s">
        <v>49</v>
      </c>
      <c r="J3" s="13" t="s">
        <v>7</v>
      </c>
      <c r="K3" s="14" t="s">
        <v>8</v>
      </c>
      <c r="L3" s="15" t="s">
        <v>9</v>
      </c>
    </row>
    <row r="4" spans="1:16" s="2" customFormat="1" ht="15" customHeight="1" x14ac:dyDescent="0.3">
      <c r="A4" s="4" t="s">
        <v>10</v>
      </c>
      <c r="B4" s="16">
        <v>229432</v>
      </c>
      <c r="C4" s="17">
        <v>233548</v>
      </c>
      <c r="D4" s="17">
        <v>242668</v>
      </c>
      <c r="E4" s="17">
        <v>246274</v>
      </c>
      <c r="F4" s="17">
        <v>262766</v>
      </c>
      <c r="G4" s="17">
        <v>191948</v>
      </c>
      <c r="H4" s="17">
        <v>228367</v>
      </c>
      <c r="I4" s="17">
        <v>244295</v>
      </c>
      <c r="J4" s="17">
        <v>283347</v>
      </c>
      <c r="K4" s="18">
        <v>313171</v>
      </c>
      <c r="L4" s="19">
        <v>360663</v>
      </c>
    </row>
    <row r="5" spans="1:16" s="2" customFormat="1" ht="15" customHeight="1" x14ac:dyDescent="0.3">
      <c r="A5" s="5" t="s">
        <v>13</v>
      </c>
      <c r="B5" s="20">
        <v>133462</v>
      </c>
      <c r="C5" s="17">
        <v>127774</v>
      </c>
      <c r="D5" s="17">
        <v>135828</v>
      </c>
      <c r="E5" s="17">
        <v>141786</v>
      </c>
      <c r="F5" s="17">
        <v>149335</v>
      </c>
      <c r="G5" s="17">
        <v>123485</v>
      </c>
      <c r="H5" s="17">
        <v>133527</v>
      </c>
      <c r="I5" s="17">
        <v>135669</v>
      </c>
      <c r="J5" s="17">
        <v>152779</v>
      </c>
      <c r="K5" s="18">
        <v>168611</v>
      </c>
      <c r="L5" s="19">
        <v>201069</v>
      </c>
    </row>
    <row r="6" spans="1:16" s="2" customFormat="1" ht="15" customHeight="1" x14ac:dyDescent="0.3">
      <c r="A6" s="5" t="s">
        <v>14</v>
      </c>
      <c r="B6" s="20">
        <v>95970</v>
      </c>
      <c r="C6" s="17">
        <v>105774</v>
      </c>
      <c r="D6" s="17">
        <v>106840</v>
      </c>
      <c r="E6" s="17">
        <v>104487</v>
      </c>
      <c r="F6" s="17">
        <v>113430</v>
      </c>
      <c r="G6" s="17">
        <v>68462</v>
      </c>
      <c r="H6" s="17">
        <v>94840</v>
      </c>
      <c r="I6" s="17">
        <v>108625</v>
      </c>
      <c r="J6" s="17">
        <v>130567</v>
      </c>
      <c r="K6" s="18">
        <v>144559</v>
      </c>
      <c r="L6" s="19">
        <v>159593</v>
      </c>
    </row>
    <row r="7" spans="1:16" s="2" customFormat="1" ht="15" customHeight="1" x14ac:dyDescent="0.3">
      <c r="A7" s="5" t="s">
        <v>15</v>
      </c>
      <c r="B7" s="20">
        <v>55259</v>
      </c>
      <c r="C7" s="17">
        <v>55550</v>
      </c>
      <c r="D7" s="17">
        <v>59253</v>
      </c>
      <c r="E7" s="17">
        <v>59505</v>
      </c>
      <c r="F7" s="17">
        <v>60573</v>
      </c>
      <c r="G7" s="17">
        <v>46014</v>
      </c>
      <c r="H7" s="17">
        <v>54891</v>
      </c>
      <c r="I7" s="17">
        <v>63745</v>
      </c>
      <c r="J7" s="17">
        <v>71316</v>
      </c>
      <c r="K7" s="18">
        <v>79875</v>
      </c>
      <c r="L7" s="19">
        <v>91704</v>
      </c>
    </row>
    <row r="8" spans="1:16" s="2" customFormat="1" ht="15" customHeight="1" x14ac:dyDescent="0.3">
      <c r="A8" s="5" t="s">
        <v>11</v>
      </c>
      <c r="B8" s="20">
        <v>40710</v>
      </c>
      <c r="C8" s="17">
        <v>50223</v>
      </c>
      <c r="D8" s="17">
        <v>47586</v>
      </c>
      <c r="E8" s="17">
        <v>44982</v>
      </c>
      <c r="F8" s="17">
        <v>52857</v>
      </c>
      <c r="G8" s="17">
        <v>22447</v>
      </c>
      <c r="H8" s="17">
        <v>39948</v>
      </c>
      <c r="I8" s="17">
        <v>44880</v>
      </c>
      <c r="J8" s="17">
        <v>59251</v>
      </c>
      <c r="K8" s="18">
        <v>64684</v>
      </c>
      <c r="L8" s="19">
        <v>67889</v>
      </c>
    </row>
    <row r="9" spans="1:16" s="2" customFormat="1" ht="15" customHeight="1" x14ac:dyDescent="0.3">
      <c r="A9" s="5" t="s">
        <v>37</v>
      </c>
      <c r="B9" s="21">
        <v>17.7</v>
      </c>
      <c r="C9" s="22">
        <v>21.5</v>
      </c>
      <c r="D9" s="22">
        <v>19.600000000000001</v>
      </c>
      <c r="E9" s="22">
        <v>18.3</v>
      </c>
      <c r="F9" s="22">
        <v>20.100000000000001</v>
      </c>
      <c r="G9" s="22">
        <v>11.7</v>
      </c>
      <c r="H9" s="22">
        <v>17.5</v>
      </c>
      <c r="I9" s="22">
        <v>18.399999999999999</v>
      </c>
      <c r="J9" s="22">
        <v>20.9</v>
      </c>
      <c r="K9" s="23">
        <v>20.7</v>
      </c>
      <c r="L9" s="24">
        <v>18.8</v>
      </c>
    </row>
    <row r="10" spans="1:16" s="2" customFormat="1" ht="15" customHeight="1" x14ac:dyDescent="0.3">
      <c r="A10" s="5" t="s">
        <v>12</v>
      </c>
      <c r="B10" s="20">
        <v>42471</v>
      </c>
      <c r="C10" s="17">
        <v>51562</v>
      </c>
      <c r="D10" s="17">
        <v>48645</v>
      </c>
      <c r="E10" s="17">
        <v>46568</v>
      </c>
      <c r="F10" s="17">
        <v>55068</v>
      </c>
      <c r="G10" s="17">
        <v>24195</v>
      </c>
      <c r="H10" s="17">
        <v>42790</v>
      </c>
      <c r="I10" s="17">
        <v>47815</v>
      </c>
      <c r="J10" s="17">
        <v>63024</v>
      </c>
      <c r="K10" s="18">
        <v>64455</v>
      </c>
      <c r="L10" s="19">
        <v>70140</v>
      </c>
    </row>
    <row r="11" spans="1:16" s="2" customFormat="1" ht="15" customHeight="1" x14ac:dyDescent="0.3">
      <c r="A11" s="5" t="s">
        <v>29</v>
      </c>
      <c r="B11" s="20">
        <v>25847</v>
      </c>
      <c r="C11" s="17">
        <v>33252</v>
      </c>
      <c r="D11" s="17">
        <v>33553</v>
      </c>
      <c r="E11" s="17">
        <v>30197</v>
      </c>
      <c r="F11" s="17">
        <v>36609</v>
      </c>
      <c r="G11" s="17">
        <v>14688</v>
      </c>
      <c r="H11" s="17">
        <v>29568</v>
      </c>
      <c r="I11" s="17">
        <v>33430</v>
      </c>
      <c r="J11" s="17">
        <v>45283</v>
      </c>
      <c r="K11" s="18">
        <v>43357</v>
      </c>
      <c r="L11" s="19">
        <v>51768</v>
      </c>
    </row>
    <row r="12" spans="1:16" s="2" customFormat="1" ht="15" customHeight="1" x14ac:dyDescent="0.3">
      <c r="A12" s="6" t="s">
        <v>47</v>
      </c>
      <c r="B12" s="25"/>
      <c r="C12" s="26"/>
      <c r="D12" s="26"/>
      <c r="E12" s="27"/>
      <c r="F12" s="27"/>
      <c r="G12" s="27"/>
      <c r="H12" s="27"/>
      <c r="I12" s="27"/>
      <c r="J12" s="27"/>
      <c r="K12" s="28"/>
      <c r="L12" s="29"/>
    </row>
    <row r="13" spans="1:16" s="2" customFormat="1" ht="15" customHeight="1" x14ac:dyDescent="0.3">
      <c r="A13" s="7" t="s">
        <v>30</v>
      </c>
      <c r="B13" s="20">
        <v>151360</v>
      </c>
      <c r="C13" s="17">
        <v>154573</v>
      </c>
      <c r="D13" s="17">
        <v>159302</v>
      </c>
      <c r="E13" s="17">
        <v>159229</v>
      </c>
      <c r="F13" s="17">
        <v>172961</v>
      </c>
      <c r="G13" s="17">
        <v>116197</v>
      </c>
      <c r="H13" s="17">
        <v>144781</v>
      </c>
      <c r="I13" s="17">
        <v>158015</v>
      </c>
      <c r="J13" s="17">
        <v>192794</v>
      </c>
      <c r="K13" s="18">
        <v>139862</v>
      </c>
      <c r="L13" s="19">
        <v>182617</v>
      </c>
      <c r="O13" s="8"/>
      <c r="P13" s="8"/>
    </row>
    <row r="14" spans="1:16" s="2" customFormat="1" ht="15" customHeight="1" x14ac:dyDescent="0.3">
      <c r="A14" s="7" t="s">
        <v>27</v>
      </c>
      <c r="B14" s="20">
        <v>49217</v>
      </c>
      <c r="C14" s="17">
        <v>46188</v>
      </c>
      <c r="D14" s="17">
        <v>45618</v>
      </c>
      <c r="E14" s="17">
        <v>44565</v>
      </c>
      <c r="F14" s="17">
        <v>48807</v>
      </c>
      <c r="G14" s="17">
        <v>39840</v>
      </c>
      <c r="H14" s="17">
        <v>40439</v>
      </c>
      <c r="I14" s="17">
        <v>40903</v>
      </c>
      <c r="J14" s="17">
        <v>46505</v>
      </c>
      <c r="K14" s="18">
        <v>47862</v>
      </c>
      <c r="L14" s="19">
        <v>64368</v>
      </c>
      <c r="O14" s="8"/>
      <c r="P14" s="8"/>
    </row>
    <row r="15" spans="1:16" s="2" customFormat="1" ht="15" customHeight="1" x14ac:dyDescent="0.3">
      <c r="A15" s="7" t="s">
        <v>38</v>
      </c>
      <c r="B15" s="20">
        <v>73518</v>
      </c>
      <c r="C15" s="17">
        <v>79025</v>
      </c>
      <c r="D15" s="17">
        <v>75640</v>
      </c>
      <c r="E15" s="17">
        <v>83993</v>
      </c>
      <c r="F15" s="17">
        <v>91258</v>
      </c>
      <c r="G15" s="17">
        <v>46242</v>
      </c>
      <c r="H15" s="17">
        <v>57673</v>
      </c>
      <c r="I15" s="17">
        <v>71054</v>
      </c>
      <c r="J15" s="17">
        <v>78440</v>
      </c>
      <c r="K15" s="18">
        <v>75633</v>
      </c>
      <c r="L15" s="19">
        <v>97585</v>
      </c>
      <c r="O15" s="8"/>
      <c r="P15" s="8"/>
    </row>
    <row r="16" spans="1:16" s="2" customFormat="1" ht="15" customHeight="1" x14ac:dyDescent="0.3">
      <c r="A16" s="7" t="s">
        <v>28</v>
      </c>
      <c r="B16" s="20">
        <v>28623</v>
      </c>
      <c r="C16" s="17">
        <v>29359</v>
      </c>
      <c r="D16" s="17">
        <v>38043</v>
      </c>
      <c r="E16" s="17">
        <v>30670</v>
      </c>
      <c r="F16" s="17">
        <v>32895</v>
      </c>
      <c r="G16" s="17">
        <v>30114</v>
      </c>
      <c r="H16" s="17">
        <v>46667</v>
      </c>
      <c r="I16" s="17">
        <v>46058</v>
      </c>
      <c r="J16" s="17">
        <v>67849</v>
      </c>
      <c r="K16" s="18">
        <v>16366</v>
      </c>
      <c r="L16" s="19">
        <v>20663</v>
      </c>
      <c r="O16" s="8"/>
      <c r="P16" s="8"/>
    </row>
    <row r="17" spans="1:16" s="2" customFormat="1" ht="15" customHeight="1" x14ac:dyDescent="0.3">
      <c r="A17" s="7" t="s">
        <v>31</v>
      </c>
      <c r="B17" s="30"/>
      <c r="C17" s="31"/>
      <c r="D17" s="31"/>
      <c r="E17" s="31"/>
      <c r="F17" s="31"/>
      <c r="G17" s="31"/>
      <c r="H17" s="31"/>
      <c r="I17" s="31"/>
      <c r="J17" s="31"/>
      <c r="K17" s="18">
        <v>69391</v>
      </c>
      <c r="L17" s="19">
        <v>75265</v>
      </c>
      <c r="O17" s="8"/>
      <c r="P17" s="8"/>
    </row>
    <row r="18" spans="1:16" s="2" customFormat="1" ht="15" customHeight="1" x14ac:dyDescent="0.3">
      <c r="A18" s="7" t="s">
        <v>18</v>
      </c>
      <c r="B18" s="20">
        <v>14978</v>
      </c>
      <c r="C18" s="17">
        <v>15586</v>
      </c>
      <c r="D18" s="17">
        <v>15973</v>
      </c>
      <c r="E18" s="17">
        <v>17005</v>
      </c>
      <c r="F18" s="17">
        <v>17547</v>
      </c>
      <c r="G18" s="17">
        <v>7948</v>
      </c>
      <c r="H18" s="17">
        <v>15157</v>
      </c>
      <c r="I18" s="17">
        <v>18202</v>
      </c>
      <c r="J18" s="17">
        <v>20153</v>
      </c>
      <c r="K18" s="18">
        <v>22890</v>
      </c>
      <c r="L18" s="19">
        <v>22310</v>
      </c>
      <c r="O18" s="8"/>
      <c r="P18" s="8"/>
    </row>
    <row r="19" spans="1:16" s="2" customFormat="1" ht="15" customHeight="1" x14ac:dyDescent="0.3">
      <c r="A19" s="7" t="s">
        <v>19</v>
      </c>
      <c r="B19" s="20">
        <v>62120</v>
      </c>
      <c r="C19" s="17">
        <v>61442</v>
      </c>
      <c r="D19" s="17">
        <v>63258</v>
      </c>
      <c r="E19" s="17">
        <v>65506</v>
      </c>
      <c r="F19" s="17">
        <v>67713</v>
      </c>
      <c r="G19" s="17">
        <v>65124</v>
      </c>
      <c r="H19" s="17">
        <v>65832</v>
      </c>
      <c r="I19" s="17">
        <v>66913</v>
      </c>
      <c r="J19" s="17">
        <v>69142</v>
      </c>
      <c r="K19" s="18">
        <v>79653</v>
      </c>
      <c r="L19" s="19">
        <v>79179</v>
      </c>
      <c r="O19" s="8"/>
      <c r="P19" s="8"/>
    </row>
    <row r="20" spans="1:16" s="2" customFormat="1" ht="15" customHeight="1" x14ac:dyDescent="0.3">
      <c r="A20" s="7" t="s">
        <v>39</v>
      </c>
      <c r="B20" s="20">
        <v>32215</v>
      </c>
      <c r="C20" s="17">
        <v>31371</v>
      </c>
      <c r="D20" s="17">
        <v>29541</v>
      </c>
      <c r="E20" s="17">
        <v>29283</v>
      </c>
      <c r="F20" s="17">
        <v>29665</v>
      </c>
      <c r="G20" s="17">
        <v>27913</v>
      </c>
      <c r="H20" s="17">
        <v>27155</v>
      </c>
      <c r="I20" s="17">
        <v>28022</v>
      </c>
      <c r="J20" s="17">
        <v>29387</v>
      </c>
      <c r="K20" s="18">
        <v>37949</v>
      </c>
      <c r="L20" s="19">
        <v>37779</v>
      </c>
      <c r="O20" s="8"/>
      <c r="P20" s="8"/>
    </row>
    <row r="21" spans="1:16" s="2" customFormat="1" ht="15" customHeight="1" x14ac:dyDescent="0.3">
      <c r="A21" s="7" t="s">
        <v>40</v>
      </c>
      <c r="B21" s="20">
        <v>20278</v>
      </c>
      <c r="C21" s="17">
        <v>20254</v>
      </c>
      <c r="D21" s="17">
        <v>23338</v>
      </c>
      <c r="E21" s="17">
        <v>25164</v>
      </c>
      <c r="F21" s="17">
        <v>27211</v>
      </c>
      <c r="G21" s="17">
        <v>27460</v>
      </c>
      <c r="H21" s="17">
        <v>28977</v>
      </c>
      <c r="I21" s="17">
        <v>28907</v>
      </c>
      <c r="J21" s="17">
        <v>29245</v>
      </c>
      <c r="K21" s="18">
        <v>30274</v>
      </c>
      <c r="L21" s="19">
        <v>29611</v>
      </c>
      <c r="O21" s="8"/>
      <c r="P21" s="8"/>
    </row>
    <row r="22" spans="1:16" s="2" customFormat="1" ht="15" customHeight="1" x14ac:dyDescent="0.3">
      <c r="A22" s="7" t="s">
        <v>41</v>
      </c>
      <c r="B22" s="20">
        <v>9626</v>
      </c>
      <c r="C22" s="17">
        <v>9816</v>
      </c>
      <c r="D22" s="17">
        <v>10377</v>
      </c>
      <c r="E22" s="17">
        <v>11058</v>
      </c>
      <c r="F22" s="17">
        <v>10836</v>
      </c>
      <c r="G22" s="17">
        <v>9750</v>
      </c>
      <c r="H22" s="17">
        <v>9699</v>
      </c>
      <c r="I22" s="17">
        <v>9983</v>
      </c>
      <c r="J22" s="17">
        <v>10509</v>
      </c>
      <c r="K22" s="18">
        <v>11430</v>
      </c>
      <c r="L22" s="19">
        <v>11788</v>
      </c>
      <c r="O22" s="8"/>
      <c r="P22" s="8"/>
    </row>
    <row r="23" spans="1:16" s="2" customFormat="1" ht="15" customHeight="1" x14ac:dyDescent="0.3">
      <c r="A23" s="7" t="s">
        <v>24</v>
      </c>
      <c r="B23" s="20">
        <v>973</v>
      </c>
      <c r="C23" s="17">
        <v>1946</v>
      </c>
      <c r="D23" s="17">
        <v>4134</v>
      </c>
      <c r="E23" s="17">
        <v>4532</v>
      </c>
      <c r="F23" s="17">
        <v>4543</v>
      </c>
      <c r="G23" s="17">
        <v>2678</v>
      </c>
      <c r="H23" s="17">
        <v>2596</v>
      </c>
      <c r="I23" s="17">
        <v>1163</v>
      </c>
      <c r="J23" s="17">
        <v>1256</v>
      </c>
      <c r="K23" s="18">
        <v>1372</v>
      </c>
      <c r="L23" s="19">
        <v>1291</v>
      </c>
      <c r="O23" s="8"/>
      <c r="P23" s="8"/>
    </row>
    <row r="24" spans="1:16" s="2" customFormat="1" ht="15" customHeight="1" x14ac:dyDescent="0.3">
      <c r="A24" s="11" t="s">
        <v>48</v>
      </c>
      <c r="B24" s="32"/>
      <c r="C24" s="27"/>
      <c r="D24" s="27"/>
      <c r="E24" s="27"/>
      <c r="F24" s="27"/>
      <c r="G24" s="27"/>
      <c r="H24" s="27"/>
      <c r="I24" s="27"/>
      <c r="J24" s="27"/>
      <c r="K24" s="28"/>
      <c r="L24" s="29"/>
      <c r="P24" s="8"/>
    </row>
    <row r="25" spans="1:16" s="2" customFormat="1" ht="15" customHeight="1" x14ac:dyDescent="0.3">
      <c r="A25" s="7" t="s">
        <v>30</v>
      </c>
      <c r="B25" s="20">
        <v>26077</v>
      </c>
      <c r="C25" s="17">
        <v>33775</v>
      </c>
      <c r="D25" s="17">
        <v>30583</v>
      </c>
      <c r="E25" s="17">
        <v>27899</v>
      </c>
      <c r="F25" s="17">
        <v>33989</v>
      </c>
      <c r="G25" s="17">
        <v>10351</v>
      </c>
      <c r="H25" s="17">
        <v>24894</v>
      </c>
      <c r="I25" s="17">
        <v>29075</v>
      </c>
      <c r="J25" s="17">
        <v>44709</v>
      </c>
      <c r="K25" s="18">
        <v>28626</v>
      </c>
      <c r="L25" s="19">
        <v>37302</v>
      </c>
      <c r="O25" s="8"/>
      <c r="P25" s="8"/>
    </row>
    <row r="26" spans="1:16" s="2" customFormat="1" ht="15" customHeight="1" x14ac:dyDescent="0.3">
      <c r="A26" s="7" t="s">
        <v>32</v>
      </c>
      <c r="B26" s="20">
        <v>11633</v>
      </c>
      <c r="C26" s="17">
        <v>15279</v>
      </c>
      <c r="D26" s="17">
        <v>11671</v>
      </c>
      <c r="E26" s="17">
        <v>10049</v>
      </c>
      <c r="F26" s="17">
        <v>12402</v>
      </c>
      <c r="G26" s="17">
        <v>6478</v>
      </c>
      <c r="H26" s="17">
        <v>11507</v>
      </c>
      <c r="I26" s="17">
        <v>13532</v>
      </c>
      <c r="J26" s="17">
        <v>17908</v>
      </c>
      <c r="K26" s="18">
        <v>17397</v>
      </c>
      <c r="L26" s="19">
        <v>18731</v>
      </c>
      <c r="O26" s="8"/>
      <c r="P26" s="8"/>
    </row>
    <row r="27" spans="1:16" s="2" customFormat="1" ht="15" customHeight="1" x14ac:dyDescent="0.3">
      <c r="A27" s="7" t="s">
        <v>42</v>
      </c>
      <c r="B27" s="20">
        <v>9031</v>
      </c>
      <c r="C27" s="17">
        <v>11001</v>
      </c>
      <c r="D27" s="17">
        <v>9715</v>
      </c>
      <c r="E27" s="17">
        <v>12588</v>
      </c>
      <c r="F27" s="17">
        <v>14948</v>
      </c>
      <c r="G27" s="17">
        <v>-1100</v>
      </c>
      <c r="H27" s="17">
        <v>1678</v>
      </c>
      <c r="I27" s="17">
        <v>7394</v>
      </c>
      <c r="J27" s="17">
        <v>11083</v>
      </c>
      <c r="K27" s="18">
        <v>9772</v>
      </c>
      <c r="L27" s="19">
        <v>16579</v>
      </c>
      <c r="O27" s="8"/>
      <c r="P27" s="8"/>
    </row>
    <row r="28" spans="1:16" s="2" customFormat="1" ht="15" customHeight="1" x14ac:dyDescent="0.3">
      <c r="A28" s="7" t="s">
        <v>28</v>
      </c>
      <c r="B28" s="20">
        <v>5411</v>
      </c>
      <c r="C28" s="17">
        <v>7494</v>
      </c>
      <c r="D28" s="17">
        <v>9195</v>
      </c>
      <c r="E28" s="17">
        <v>5261</v>
      </c>
      <c r="F28" s="17">
        <v>6639</v>
      </c>
      <c r="G28" s="17">
        <v>4973</v>
      </c>
      <c r="H28" s="17">
        <v>11708</v>
      </c>
      <c r="I28" s="17">
        <v>8148</v>
      </c>
      <c r="J28" s="17">
        <v>15717</v>
      </c>
      <c r="K28" s="18">
        <v>1456</v>
      </c>
      <c r="L28" s="19">
        <v>1991</v>
      </c>
      <c r="O28" s="8"/>
      <c r="P28" s="8"/>
    </row>
    <row r="29" spans="1:16" s="2" customFormat="1" ht="15" customHeight="1" x14ac:dyDescent="0.3">
      <c r="A29" s="7" t="s">
        <v>31</v>
      </c>
      <c r="B29" s="30"/>
      <c r="C29" s="31"/>
      <c r="D29" s="31"/>
      <c r="E29" s="31"/>
      <c r="F29" s="31"/>
      <c r="G29" s="33"/>
      <c r="H29" s="31"/>
      <c r="I29" s="31"/>
      <c r="J29" s="31"/>
      <c r="K29" s="18">
        <v>22239</v>
      </c>
      <c r="L29" s="19">
        <v>17296</v>
      </c>
      <c r="O29" s="8"/>
      <c r="P29" s="8"/>
    </row>
    <row r="30" spans="1:16" s="2" customFormat="1" ht="15" customHeight="1" x14ac:dyDescent="0.3">
      <c r="A30" s="7" t="s">
        <v>18</v>
      </c>
      <c r="B30" s="20">
        <v>3482</v>
      </c>
      <c r="C30" s="17">
        <v>3268</v>
      </c>
      <c r="D30" s="17">
        <v>3297</v>
      </c>
      <c r="E30" s="17">
        <v>3187</v>
      </c>
      <c r="F30" s="17">
        <v>4082</v>
      </c>
      <c r="G30" s="17">
        <v>-1066</v>
      </c>
      <c r="H30" s="17">
        <v>2472</v>
      </c>
      <c r="I30" s="17">
        <v>2774</v>
      </c>
      <c r="J30" s="17">
        <v>3115</v>
      </c>
      <c r="K30" s="18">
        <v>4129</v>
      </c>
      <c r="L30" s="19">
        <v>3463</v>
      </c>
      <c r="O30" s="8"/>
      <c r="P30" s="8"/>
    </row>
    <row r="31" spans="1:16" s="2" customFormat="1" ht="15" customHeight="1" x14ac:dyDescent="0.3">
      <c r="A31" s="7" t="s">
        <v>19</v>
      </c>
      <c r="B31" s="20">
        <v>14789</v>
      </c>
      <c r="C31" s="17">
        <v>16830</v>
      </c>
      <c r="D31" s="17">
        <v>17368</v>
      </c>
      <c r="E31" s="17">
        <v>17535</v>
      </c>
      <c r="F31" s="17">
        <v>18670</v>
      </c>
      <c r="G31" s="17">
        <v>17062</v>
      </c>
      <c r="H31" s="17">
        <v>16657</v>
      </c>
      <c r="I31" s="17">
        <v>17572</v>
      </c>
      <c r="J31" s="17">
        <v>17610</v>
      </c>
      <c r="K31" s="18">
        <v>16826</v>
      </c>
      <c r="L31" s="19">
        <v>19030</v>
      </c>
      <c r="O31" s="8"/>
      <c r="P31" s="8"/>
    </row>
    <row r="32" spans="1:16" s="2" customFormat="1" ht="15" customHeight="1" x14ac:dyDescent="0.3">
      <c r="A32" s="7" t="s">
        <v>39</v>
      </c>
      <c r="B32" s="20">
        <v>12009</v>
      </c>
      <c r="C32" s="34">
        <v>13728</v>
      </c>
      <c r="D32" s="34">
        <v>13230</v>
      </c>
      <c r="E32" s="34">
        <v>13497</v>
      </c>
      <c r="F32" s="34">
        <v>13611</v>
      </c>
      <c r="G32" s="34">
        <v>12329</v>
      </c>
      <c r="H32" s="34">
        <v>11733</v>
      </c>
      <c r="I32" s="34">
        <v>11554</v>
      </c>
      <c r="J32" s="34">
        <v>11588</v>
      </c>
      <c r="K32" s="18">
        <v>10740</v>
      </c>
      <c r="L32" s="19">
        <v>12881</v>
      </c>
      <c r="O32" s="8"/>
      <c r="P32" s="8"/>
    </row>
    <row r="33" spans="1:16" s="2" customFormat="1" ht="15" customHeight="1" x14ac:dyDescent="0.3">
      <c r="A33" s="7" t="s">
        <v>40</v>
      </c>
      <c r="B33" s="35">
        <v>1864</v>
      </c>
      <c r="C33" s="34">
        <v>2169</v>
      </c>
      <c r="D33" s="34">
        <v>3151</v>
      </c>
      <c r="E33" s="36">
        <v>3047</v>
      </c>
      <c r="F33" s="36">
        <v>4090</v>
      </c>
      <c r="G33" s="36">
        <v>4048</v>
      </c>
      <c r="H33" s="36">
        <v>4207</v>
      </c>
      <c r="I33" s="36">
        <v>5092</v>
      </c>
      <c r="J33" s="36">
        <v>4900</v>
      </c>
      <c r="K33" s="37">
        <v>4805</v>
      </c>
      <c r="L33" s="38">
        <v>4863</v>
      </c>
      <c r="O33" s="8"/>
      <c r="P33" s="8"/>
    </row>
    <row r="34" spans="1:16" s="2" customFormat="1" ht="15" customHeight="1" x14ac:dyDescent="0.3">
      <c r="A34" s="7" t="s">
        <v>41</v>
      </c>
      <c r="B34" s="35">
        <v>915</v>
      </c>
      <c r="C34" s="39">
        <v>932</v>
      </c>
      <c r="D34" s="39">
        <v>986</v>
      </c>
      <c r="E34" s="39">
        <v>990</v>
      </c>
      <c r="F34" s="39">
        <v>969</v>
      </c>
      <c r="G34" s="39">
        <v>684</v>
      </c>
      <c r="H34" s="39">
        <v>715</v>
      </c>
      <c r="I34" s="39">
        <v>926</v>
      </c>
      <c r="J34" s="40">
        <v>1122</v>
      </c>
      <c r="K34" s="37">
        <v>1280</v>
      </c>
      <c r="L34" s="38">
        <v>1284</v>
      </c>
      <c r="O34" s="8"/>
      <c r="P34" s="8"/>
    </row>
    <row r="35" spans="1:16" s="2" customFormat="1" ht="15" customHeight="1" x14ac:dyDescent="0.3">
      <c r="A35" s="7" t="s">
        <v>24</v>
      </c>
      <c r="B35" s="35">
        <v>30</v>
      </c>
      <c r="C35" s="39">
        <v>135</v>
      </c>
      <c r="D35" s="39">
        <v>95</v>
      </c>
      <c r="E35" s="39">
        <v>87</v>
      </c>
      <c r="F35" s="39">
        <v>78</v>
      </c>
      <c r="G35" s="39">
        <v>-320</v>
      </c>
      <c r="H35" s="39">
        <v>-90</v>
      </c>
      <c r="I35" s="39">
        <v>130</v>
      </c>
      <c r="J35" s="39">
        <v>174</v>
      </c>
      <c r="K35" s="41">
        <v>162</v>
      </c>
      <c r="L35" s="42">
        <v>66</v>
      </c>
      <c r="O35" s="8"/>
      <c r="P35" s="8"/>
    </row>
    <row r="36" spans="1:16" s="2" customFormat="1" ht="15" customHeight="1" x14ac:dyDescent="0.3">
      <c r="A36" s="9" t="s">
        <v>25</v>
      </c>
      <c r="B36" s="43">
        <v>-3667</v>
      </c>
      <c r="C36" s="40">
        <v>-3785</v>
      </c>
      <c r="D36" s="40">
        <v>-3758</v>
      </c>
      <c r="E36" s="40">
        <v>-3728</v>
      </c>
      <c r="F36" s="40">
        <v>-3964</v>
      </c>
      <c r="G36" s="40">
        <v>-3579</v>
      </c>
      <c r="H36" s="40">
        <v>-3984</v>
      </c>
      <c r="I36" s="40">
        <v>-4673</v>
      </c>
      <c r="J36" s="40">
        <v>-6358</v>
      </c>
      <c r="K36" s="37">
        <v>-7300</v>
      </c>
      <c r="L36" s="38">
        <v>-9270</v>
      </c>
      <c r="O36" s="8"/>
      <c r="P36" s="8"/>
    </row>
    <row r="37" spans="1:16" s="2" customFormat="1" ht="15" customHeight="1" x14ac:dyDescent="0.3">
      <c r="A37" s="6" t="s">
        <v>16</v>
      </c>
      <c r="B37" s="16">
        <v>392143</v>
      </c>
      <c r="C37" s="44">
        <v>417526</v>
      </c>
      <c r="D37" s="44">
        <v>445785</v>
      </c>
      <c r="E37" s="44">
        <v>459646</v>
      </c>
      <c r="F37" s="44">
        <v>490283</v>
      </c>
      <c r="G37" s="44">
        <v>473804</v>
      </c>
      <c r="H37" s="44">
        <v>502532</v>
      </c>
      <c r="I37" s="44">
        <v>534097</v>
      </c>
      <c r="J37" s="44">
        <v>615826</v>
      </c>
      <c r="K37" s="45">
        <v>653068</v>
      </c>
      <c r="L37" s="46">
        <v>702934</v>
      </c>
      <c r="O37" s="8"/>
    </row>
    <row r="38" spans="1:16" s="2" customFormat="1" ht="15" customHeight="1" x14ac:dyDescent="0.3">
      <c r="A38" s="5" t="s">
        <v>17</v>
      </c>
      <c r="B38" s="20">
        <v>294433</v>
      </c>
      <c r="C38" s="17">
        <v>320442</v>
      </c>
      <c r="D38" s="17">
        <v>349932</v>
      </c>
      <c r="E38" s="17">
        <v>365903</v>
      </c>
      <c r="F38" s="17">
        <v>388212</v>
      </c>
      <c r="G38" s="17">
        <v>389011</v>
      </c>
      <c r="H38" s="17">
        <v>409181</v>
      </c>
      <c r="I38" s="17">
        <v>423691</v>
      </c>
      <c r="J38" s="17">
        <v>484755</v>
      </c>
      <c r="K38" s="18">
        <v>494815</v>
      </c>
      <c r="L38" s="19">
        <v>532990</v>
      </c>
    </row>
    <row r="39" spans="1:16" s="2" customFormat="1" ht="15" customHeight="1" x14ac:dyDescent="0.3">
      <c r="A39" s="5" t="s">
        <v>43</v>
      </c>
      <c r="B39" s="47">
        <v>72.599999999999994</v>
      </c>
      <c r="C39" s="48">
        <v>74.400000000000006</v>
      </c>
      <c r="D39" s="49">
        <v>76.099999999999994</v>
      </c>
      <c r="E39" s="48">
        <v>77.2</v>
      </c>
      <c r="F39" s="49">
        <v>76.7</v>
      </c>
      <c r="G39" s="49">
        <v>79.3</v>
      </c>
      <c r="H39" s="49">
        <v>78.7</v>
      </c>
      <c r="I39" s="49">
        <v>76.599999999999994</v>
      </c>
      <c r="J39" s="49">
        <v>74.5</v>
      </c>
      <c r="K39" s="50">
        <v>73.3</v>
      </c>
      <c r="L39" s="51">
        <v>73.3</v>
      </c>
    </row>
    <row r="40" spans="1:16" s="2" customFormat="1" ht="15" customHeight="1" x14ac:dyDescent="0.3">
      <c r="A40" s="6" t="s">
        <v>20</v>
      </c>
      <c r="B40" s="16">
        <v>46180</v>
      </c>
      <c r="C40" s="44">
        <v>41803</v>
      </c>
      <c r="D40" s="44">
        <v>43427</v>
      </c>
      <c r="E40" s="44">
        <v>37603</v>
      </c>
      <c r="F40" s="44">
        <v>55892</v>
      </c>
      <c r="G40" s="44">
        <v>12512</v>
      </c>
      <c r="H40" s="44">
        <v>53460</v>
      </c>
      <c r="I40" s="44">
        <v>45404</v>
      </c>
      <c r="J40" s="44">
        <v>43350</v>
      </c>
      <c r="K40" s="45">
        <v>51617</v>
      </c>
      <c r="L40" s="46">
        <v>65334</v>
      </c>
    </row>
    <row r="41" spans="1:16" s="2" customFormat="1" ht="15" customHeight="1" x14ac:dyDescent="0.3">
      <c r="A41" s="5" t="s">
        <v>21</v>
      </c>
      <c r="B41" s="20">
        <v>-22717</v>
      </c>
      <c r="C41" s="17">
        <v>-17219</v>
      </c>
      <c r="D41" s="17">
        <v>-57068</v>
      </c>
      <c r="E41" s="17">
        <v>-11349</v>
      </c>
      <c r="F41" s="17">
        <v>-7353</v>
      </c>
      <c r="G41" s="17">
        <v>-27226</v>
      </c>
      <c r="H41" s="17">
        <v>-36030</v>
      </c>
      <c r="I41" s="17">
        <v>-9175</v>
      </c>
      <c r="J41" s="17">
        <v>-62706</v>
      </c>
      <c r="K41" s="18">
        <v>-18465</v>
      </c>
      <c r="L41" s="19">
        <v>-24904</v>
      </c>
    </row>
    <row r="42" spans="1:16" s="2" customFormat="1" ht="15" customHeight="1" x14ac:dyDescent="0.3">
      <c r="A42" s="5" t="s">
        <v>22</v>
      </c>
      <c r="B42" s="20">
        <v>-9418</v>
      </c>
      <c r="C42" s="17">
        <v>-14216</v>
      </c>
      <c r="D42" s="17">
        <v>-11938</v>
      </c>
      <c r="E42" s="17">
        <v>-10319</v>
      </c>
      <c r="F42" s="17">
        <v>-8407</v>
      </c>
      <c r="G42" s="17">
        <v>-17220</v>
      </c>
      <c r="H42" s="17">
        <v>-12482</v>
      </c>
      <c r="I42" s="17">
        <v>-19125</v>
      </c>
      <c r="J42" s="17">
        <v>-11630</v>
      </c>
      <c r="K42" s="52">
        <v>-39298</v>
      </c>
      <c r="L42" s="19">
        <v>-31326</v>
      </c>
    </row>
    <row r="43" spans="1:16" s="2" customFormat="1" ht="15" customHeight="1" x14ac:dyDescent="0.3">
      <c r="A43" s="5" t="s">
        <v>23</v>
      </c>
      <c r="B43" s="20">
        <v>77392</v>
      </c>
      <c r="C43" s="17">
        <v>87990</v>
      </c>
      <c r="D43" s="17">
        <v>62470</v>
      </c>
      <c r="E43" s="17">
        <v>78496</v>
      </c>
      <c r="F43" s="17">
        <v>118445</v>
      </c>
      <c r="G43" s="17">
        <v>85827</v>
      </c>
      <c r="H43" s="17">
        <v>92341</v>
      </c>
      <c r="I43" s="17">
        <v>112121</v>
      </c>
      <c r="J43" s="17">
        <v>82424</v>
      </c>
      <c r="K43" s="18">
        <v>76608</v>
      </c>
      <c r="L43" s="19">
        <v>86683</v>
      </c>
    </row>
    <row r="44" spans="1:16" s="2" customFormat="1" ht="15" customHeight="1" x14ac:dyDescent="0.3">
      <c r="A44" s="6" t="s">
        <v>33</v>
      </c>
      <c r="B44" s="53">
        <f>140.22/5</f>
        <v>28.044</v>
      </c>
      <c r="C44" s="54">
        <f>182.72/5</f>
        <v>36.543999999999997</v>
      </c>
      <c r="D44" s="55">
        <f>185.95/5</f>
        <v>37.19</v>
      </c>
      <c r="E44" s="54">
        <f>167.92/5</f>
        <v>33.583999999999996</v>
      </c>
      <c r="F44" s="54">
        <f>203.77/5</f>
        <v>40.754000000000005</v>
      </c>
      <c r="G44" s="54">
        <f>82.54/5</f>
        <v>16.508000000000003</v>
      </c>
      <c r="H44" s="54">
        <f>167.24/5</f>
        <v>33.448</v>
      </c>
      <c r="I44" s="54">
        <f>190.37/5</f>
        <v>38.073999999999998</v>
      </c>
      <c r="J44" s="54">
        <f>259.51/5</f>
        <v>51.902000000000001</v>
      </c>
      <c r="K44" s="56">
        <f>254.75/5</f>
        <v>50.95</v>
      </c>
      <c r="L44" s="57">
        <v>61.2</v>
      </c>
    </row>
    <row r="45" spans="1:16" s="2" customFormat="1" ht="15" customHeight="1" x14ac:dyDescent="0.3">
      <c r="A45" s="5" t="s">
        <v>36</v>
      </c>
      <c r="B45" s="58">
        <f>1551.59/5</f>
        <v>310.31799999999998</v>
      </c>
      <c r="C45" s="59">
        <f>1716.77/5</f>
        <v>343.35399999999998</v>
      </c>
      <c r="D45" s="59">
        <f>1885.29/5</f>
        <v>377.05799999999999</v>
      </c>
      <c r="E45" s="59">
        <f>1974.85/5</f>
        <v>394.96999999999997</v>
      </c>
      <c r="F45" s="59">
        <f>2091.98/5</f>
        <v>418.39600000000002</v>
      </c>
      <c r="G45" s="59">
        <f>2115.44/5</f>
        <v>423.08800000000002</v>
      </c>
      <c r="H45" s="59">
        <f>2241.23/5</f>
        <v>448.24599999999998</v>
      </c>
      <c r="I45" s="59">
        <f>2344.59/5</f>
        <v>468.91800000000001</v>
      </c>
      <c r="J45" s="59">
        <f>2637.3/5</f>
        <v>527.46</v>
      </c>
      <c r="K45" s="60">
        <f>2821.41/5</f>
        <v>564.28199999999993</v>
      </c>
      <c r="L45" s="61">
        <v>614.01</v>
      </c>
    </row>
    <row r="46" spans="1:16" s="2" customFormat="1" ht="15" customHeight="1" x14ac:dyDescent="0.3">
      <c r="A46" s="5" t="s">
        <v>35</v>
      </c>
      <c r="B46" s="62">
        <v>6</v>
      </c>
      <c r="C46" s="63">
        <v>9</v>
      </c>
      <c r="D46" s="63">
        <v>9</v>
      </c>
      <c r="E46" s="63">
        <v>9</v>
      </c>
      <c r="F46" s="63">
        <v>11</v>
      </c>
      <c r="G46" s="63">
        <v>7</v>
      </c>
      <c r="H46" s="63">
        <v>9</v>
      </c>
      <c r="I46" s="63">
        <v>12</v>
      </c>
      <c r="J46" s="63">
        <v>17</v>
      </c>
      <c r="K46" s="64">
        <v>17</v>
      </c>
      <c r="L46" s="65">
        <v>22</v>
      </c>
    </row>
    <row r="47" spans="1:16" s="2" customFormat="1" ht="15" customHeight="1" x14ac:dyDescent="0.3">
      <c r="A47" s="5" t="s">
        <v>44</v>
      </c>
      <c r="B47" s="66"/>
      <c r="C47" s="67"/>
      <c r="D47" s="67"/>
      <c r="E47" s="67"/>
      <c r="F47" s="67"/>
      <c r="G47" s="67"/>
      <c r="H47" s="67"/>
      <c r="I47" s="67"/>
      <c r="J47" s="67"/>
      <c r="K47" s="50">
        <v>9.9</v>
      </c>
      <c r="L47" s="51">
        <v>10.1</v>
      </c>
    </row>
    <row r="48" spans="1:16" s="2" customFormat="1" ht="15" customHeight="1" x14ac:dyDescent="0.3">
      <c r="A48" s="5" t="s">
        <v>34</v>
      </c>
      <c r="B48" s="68">
        <v>9.3000000000000007</v>
      </c>
      <c r="C48" s="49">
        <v>11.2</v>
      </c>
      <c r="D48" s="49">
        <v>10.3</v>
      </c>
      <c r="E48" s="49">
        <v>8.6999999999999993</v>
      </c>
      <c r="F48" s="48">
        <v>10</v>
      </c>
      <c r="G48" s="49">
        <v>3.9</v>
      </c>
      <c r="H48" s="49">
        <v>7.7</v>
      </c>
      <c r="I48" s="49">
        <v>8.3000000000000007</v>
      </c>
      <c r="J48" s="49">
        <v>10.4</v>
      </c>
      <c r="K48" s="50">
        <v>9.3000000000000007</v>
      </c>
      <c r="L48" s="51">
        <v>10.4</v>
      </c>
    </row>
    <row r="49" spans="1:12" s="2" customFormat="1" ht="15" customHeight="1" x14ac:dyDescent="0.3">
      <c r="A49" s="5" t="s">
        <v>45</v>
      </c>
      <c r="B49" s="69">
        <v>11.1</v>
      </c>
      <c r="C49" s="49">
        <v>12.7</v>
      </c>
      <c r="D49" s="49">
        <v>11.3</v>
      </c>
      <c r="E49" s="49">
        <v>10.3</v>
      </c>
      <c r="F49" s="49">
        <v>11.6</v>
      </c>
      <c r="G49" s="48">
        <v>5</v>
      </c>
      <c r="H49" s="49">
        <v>8.8000000000000007</v>
      </c>
      <c r="I49" s="49">
        <v>9.1999999999999993</v>
      </c>
      <c r="J49" s="48">
        <v>11</v>
      </c>
      <c r="K49" s="70">
        <v>10.199999999999999</v>
      </c>
      <c r="L49" s="51">
        <v>10.3</v>
      </c>
    </row>
    <row r="50" spans="1:12" ht="12.5" x14ac:dyDescent="0.3">
      <c r="A50" s="10"/>
      <c r="B50" s="71"/>
      <c r="C50" s="71"/>
      <c r="D50" s="71"/>
      <c r="E50" s="71"/>
      <c r="F50" s="71"/>
      <c r="G50" s="71"/>
      <c r="H50" s="71"/>
      <c r="I50" s="71"/>
      <c r="J50" s="71"/>
      <c r="K50" s="71"/>
      <c r="L50" s="71"/>
    </row>
    <row r="51" spans="1:12" ht="12.75" customHeight="1" x14ac:dyDescent="0.3">
      <c r="A51" s="72" t="s">
        <v>50</v>
      </c>
      <c r="B51" s="72"/>
      <c r="C51" s="72"/>
      <c r="D51" s="72"/>
      <c r="E51" s="72"/>
      <c r="F51" s="72"/>
      <c r="G51" s="72"/>
      <c r="H51" s="72"/>
      <c r="I51" s="72"/>
      <c r="J51" s="72"/>
      <c r="K51" s="72"/>
      <c r="L51" s="72"/>
    </row>
    <row r="52" spans="1:12" ht="12.75" customHeight="1" x14ac:dyDescent="0.3">
      <c r="A52" s="76" t="s">
        <v>53</v>
      </c>
      <c r="B52" s="72"/>
      <c r="C52" s="72"/>
      <c r="D52" s="72"/>
      <c r="E52" s="72"/>
      <c r="F52" s="72"/>
      <c r="G52" s="72"/>
      <c r="H52" s="72"/>
      <c r="I52" s="72"/>
      <c r="J52" s="72"/>
      <c r="K52" s="72"/>
      <c r="L52" s="72"/>
    </row>
    <row r="53" spans="1:12" ht="12.75" customHeight="1" x14ac:dyDescent="0.3">
      <c r="A53" s="72" t="s">
        <v>51</v>
      </c>
      <c r="B53" s="72"/>
      <c r="C53" s="72"/>
      <c r="D53" s="72"/>
      <c r="E53" s="72"/>
      <c r="F53" s="72"/>
      <c r="G53" s="72"/>
      <c r="H53" s="72"/>
      <c r="I53" s="72"/>
      <c r="J53" s="72"/>
      <c r="K53" s="72"/>
      <c r="L53" s="72"/>
    </row>
    <row r="54" spans="1:12" ht="12.75" customHeight="1" x14ac:dyDescent="0.3">
      <c r="A54" s="72" t="s">
        <v>52</v>
      </c>
      <c r="B54" s="72"/>
      <c r="C54" s="72"/>
      <c r="D54" s="72"/>
      <c r="E54" s="72"/>
      <c r="F54" s="72"/>
      <c r="G54" s="72"/>
      <c r="H54" s="72"/>
      <c r="I54" s="72"/>
      <c r="J54" s="72"/>
      <c r="K54" s="72"/>
      <c r="L54" s="72"/>
    </row>
  </sheetData>
  <mergeCells count="1">
    <mergeCell ref="A1:L1"/>
  </mergeCells>
  <phoneticPr fontId="1"/>
  <pageMargins left="0.43307086614173229" right="0.43307086614173229" top="0.35433070866141736" bottom="0.35433070866141736" header="0.31496062992125984" footer="0.31496062992125984"/>
  <pageSetup paperSize="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Data</vt:lpstr>
      <vt:lpstr>Data!Print_Area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冨田　享希</cp:lastModifiedBy>
  <cp:revision/>
  <cp:lastPrinted>2026-04-30T12:07:39Z</cp:lastPrinted>
  <dcterms:created xsi:type="dcterms:W3CDTF">2025-08-25T06:31:34Z</dcterms:created>
  <dcterms:modified xsi:type="dcterms:W3CDTF">2026-05-07T01:39:31Z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2024-08-28T00:00:00Z</vt:filetime>
  </property>
  <property fmtid="{D5CDD505-2E9C-101B-9397-08002B2CF9AE}" pid="3" name="Creator">
    <vt:lpwstr>G. S.</vt:lpwstr>
  </property>
  <property fmtid="{D5CDD505-2E9C-101B-9397-08002B2CF9AE}" pid="4" name="LastSaved">
    <vt:filetime>2025-08-25T00:00:00Z</vt:filetime>
  </property>
  <property fmtid="{D5CDD505-2E9C-101B-9397-08002B2CF9AE}" pid="5" name="Producer">
    <vt:lpwstr>S. A.</vt:lpwstr>
  </property>
</Properties>
</file>